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a\Desktop\"/>
    </mc:Choice>
  </mc:AlternateContent>
  <xr:revisionPtr revIDLastSave="0" documentId="13_ncr:1_{4CA2A531-DE2E-4892-87A8-D7345E52EED9}" xr6:coauthVersionLast="47" xr6:coauthVersionMax="47" xr10:uidLastSave="{00000000-0000-0000-0000-000000000000}"/>
  <bookViews>
    <workbookView xWindow="-120" yWindow="-120" windowWidth="24240" windowHeight="13140" firstSheet="8" activeTab="8" xr2:uid="{0E49E7F0-9336-4409-91BB-AEE8F3B00BDC}"/>
  </bookViews>
  <sheets>
    <sheet name="Løntabel oktober 2017" sheetId="1" state="hidden" r:id="rId1"/>
    <sheet name="Timelønnede oktober 2017" sheetId="5" state="hidden" r:id="rId2"/>
    <sheet name="Løntabel oktober 2018" sheetId="2" state="hidden" r:id="rId3"/>
    <sheet name="Timelønnede oktober 2018" sheetId="6" state="hidden" r:id="rId4"/>
    <sheet name="Løntabel oktober 2019" sheetId="3" state="hidden" r:id="rId5"/>
    <sheet name="Timelønnede oktober 2019" sheetId="7" state="hidden" r:id="rId6"/>
    <sheet name="Løntabel oktober 2020" sheetId="4" state="hidden" r:id="rId7"/>
    <sheet name="Timelønnede oktober 2020" sheetId="10" state="hidden" r:id="rId8"/>
    <sheet name="Timelønnede juni 2024" sheetId="16" r:id="rId9"/>
    <sheet name="Timelønnede juni 2023" sheetId="15" state="hidden" r:id="rId10"/>
    <sheet name="Løntabel juni 2024" sheetId="17" state="hidden" r:id="rId11"/>
    <sheet name="Løntabel juni 2022" sheetId="14" state="hidden" r:id="rId12"/>
    <sheet name="Løntabel juni 2023" sheetId="13" state="hidden" r:id="rId13"/>
    <sheet name="Løntabel oktober 2021" sheetId="11" state="hidden" r:id="rId14"/>
    <sheet name="Timelønnede oktober 2021" sheetId="8" state="hidden" r:id="rId15"/>
    <sheet name="Timelønnede juni 2022" sheetId="12" state="hidden" r:id="rId16"/>
  </sheets>
  <definedNames>
    <definedName name="Kommune" localSheetId="11">#REF!</definedName>
    <definedName name="Kommune" localSheetId="12">#REF!</definedName>
    <definedName name="Kommune" localSheetId="10">#REF!</definedName>
    <definedName name="Kommune" localSheetId="13">#REF!</definedName>
    <definedName name="Kommune">#REF!</definedName>
    <definedName name="Løntrin" localSheetId="11">#REF!</definedName>
    <definedName name="Løntrin" localSheetId="12">#REF!</definedName>
    <definedName name="Løntrin" localSheetId="10">#REF!</definedName>
    <definedName name="Løntrin" localSheetId="13">#REF!</definedName>
    <definedName name="Løntri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16" l="1"/>
  <c r="C22" i="16" l="1"/>
  <c r="D22" i="16"/>
  <c r="E22" i="16"/>
  <c r="F22" i="16"/>
  <c r="G25" i="16" l="1"/>
  <c r="F25" i="16"/>
  <c r="D25" i="16" l="1"/>
  <c r="C23" i="16"/>
  <c r="C24" i="16" s="1"/>
  <c r="E23" i="16"/>
  <c r="C16" i="16"/>
  <c r="D6" i="17"/>
  <c r="E24" i="16" l="1"/>
  <c r="E25" i="16"/>
  <c r="F23" i="16"/>
  <c r="F24" i="16" s="1"/>
  <c r="G23" i="16"/>
  <c r="G24" i="16" s="1"/>
  <c r="C25" i="16"/>
  <c r="D23" i="16"/>
  <c r="D24" i="16" s="1"/>
  <c r="G60" i="16" l="1"/>
  <c r="F60" i="16"/>
  <c r="E60" i="16"/>
  <c r="D60" i="16"/>
  <c r="C60" i="16"/>
  <c r="G55" i="16"/>
  <c r="G58" i="16" s="1"/>
  <c r="F55" i="16"/>
  <c r="E55" i="16"/>
  <c r="E58" i="16" s="1"/>
  <c r="D55" i="16"/>
  <c r="D58" i="16" s="1"/>
  <c r="C55" i="16"/>
  <c r="C58" i="16" s="1"/>
  <c r="G51" i="16"/>
  <c r="G54" i="16" s="1"/>
  <c r="F51" i="16"/>
  <c r="E51" i="16"/>
  <c r="E52" i="16" s="1"/>
  <c r="D51" i="16"/>
  <c r="D52" i="16" s="1"/>
  <c r="C51" i="16"/>
  <c r="C54" i="16" s="1"/>
  <c r="G47" i="16"/>
  <c r="G50" i="16" s="1"/>
  <c r="F47" i="16"/>
  <c r="F50" i="16" s="1"/>
  <c r="E47" i="16"/>
  <c r="E50" i="16" s="1"/>
  <c r="D47" i="16"/>
  <c r="D50" i="16" s="1"/>
  <c r="C47" i="16"/>
  <c r="G42" i="16"/>
  <c r="F42" i="16"/>
  <c r="F43" i="16" s="1"/>
  <c r="E42" i="16"/>
  <c r="D42" i="16"/>
  <c r="C42" i="16"/>
  <c r="C45" i="16" s="1"/>
  <c r="G38" i="16"/>
  <c r="G41" i="16" s="1"/>
  <c r="F38" i="16"/>
  <c r="F41" i="16" s="1"/>
  <c r="E38" i="16"/>
  <c r="E41" i="16" s="1"/>
  <c r="D38" i="16"/>
  <c r="C38" i="16"/>
  <c r="G33" i="16"/>
  <c r="F33" i="16"/>
  <c r="F34" i="16" s="1"/>
  <c r="E33" i="16"/>
  <c r="E34" i="16" s="1"/>
  <c r="D33" i="16"/>
  <c r="D36" i="16" s="1"/>
  <c r="C33" i="16"/>
  <c r="C36" i="16" s="1"/>
  <c r="G28" i="16"/>
  <c r="G31" i="16" s="1"/>
  <c r="F28" i="16"/>
  <c r="F31" i="16" s="1"/>
  <c r="E28" i="16"/>
  <c r="E31" i="16" s="1"/>
  <c r="D28" i="16"/>
  <c r="C28" i="16"/>
  <c r="G16" i="16"/>
  <c r="F16" i="16"/>
  <c r="F17" i="16" s="1"/>
  <c r="E16" i="16"/>
  <c r="E17" i="16" s="1"/>
  <c r="D16" i="16"/>
  <c r="D19" i="16" s="1"/>
  <c r="C19" i="16"/>
  <c r="D6" i="16"/>
  <c r="F58" i="16"/>
  <c r="C16" i="15"/>
  <c r="D16" i="15"/>
  <c r="G60" i="15"/>
  <c r="F60" i="15"/>
  <c r="E60" i="15"/>
  <c r="D60" i="15"/>
  <c r="D62" i="15" s="1"/>
  <c r="C60" i="15"/>
  <c r="C63" i="15" s="1"/>
  <c r="G54" i="15"/>
  <c r="G55" i="15" s="1"/>
  <c r="F54" i="15"/>
  <c r="F57" i="15" s="1"/>
  <c r="E54" i="15"/>
  <c r="E55" i="15" s="1"/>
  <c r="D54" i="15"/>
  <c r="C54" i="15"/>
  <c r="G49" i="15"/>
  <c r="F49" i="15"/>
  <c r="E49" i="15"/>
  <c r="D49" i="15"/>
  <c r="D50" i="15" s="1"/>
  <c r="D51" i="15" s="1"/>
  <c r="C49" i="15"/>
  <c r="G45" i="15"/>
  <c r="G46" i="15" s="1"/>
  <c r="G47" i="15" s="1"/>
  <c r="F45" i="15"/>
  <c r="E45" i="15"/>
  <c r="D45" i="15"/>
  <c r="C45" i="15"/>
  <c r="G41" i="15"/>
  <c r="G44" i="15" s="1"/>
  <c r="F41" i="15"/>
  <c r="F44" i="15" s="1"/>
  <c r="E41" i="15"/>
  <c r="E44" i="15" s="1"/>
  <c r="D41" i="15"/>
  <c r="D43" i="15" s="1"/>
  <c r="C41" i="15"/>
  <c r="G36" i="15"/>
  <c r="F36" i="15"/>
  <c r="E36" i="15"/>
  <c r="E39" i="15" s="1"/>
  <c r="D36" i="15"/>
  <c r="D39" i="15" s="1"/>
  <c r="C36" i="15"/>
  <c r="C39" i="15" s="1"/>
  <c r="G32" i="15"/>
  <c r="F32" i="15"/>
  <c r="E32" i="15"/>
  <c r="D32" i="15"/>
  <c r="C32" i="15"/>
  <c r="G27" i="15"/>
  <c r="G29" i="15" s="1"/>
  <c r="F27" i="15"/>
  <c r="F28" i="15" s="1"/>
  <c r="E27" i="15"/>
  <c r="E28" i="15" s="1"/>
  <c r="D27" i="15"/>
  <c r="C27" i="15"/>
  <c r="C30" i="15" s="1"/>
  <c r="G22" i="15"/>
  <c r="F22" i="15"/>
  <c r="E22" i="15"/>
  <c r="D22" i="15"/>
  <c r="D23" i="15" s="1"/>
  <c r="D24" i="15" s="1"/>
  <c r="C22" i="15"/>
  <c r="C23" i="15" s="1"/>
  <c r="C24" i="15" s="1"/>
  <c r="G16" i="15"/>
  <c r="G17" i="15" s="1"/>
  <c r="G18" i="15" s="1"/>
  <c r="F16" i="15"/>
  <c r="F19" i="15" s="1"/>
  <c r="E16" i="15"/>
  <c r="E19" i="15" s="1"/>
  <c r="E61" i="15"/>
  <c r="E62" i="15" s="1"/>
  <c r="D61" i="15"/>
  <c r="C61" i="15"/>
  <c r="G63" i="15"/>
  <c r="F63" i="15"/>
  <c r="E63" i="15"/>
  <c r="D57" i="15"/>
  <c r="D55" i="15"/>
  <c r="C57" i="15"/>
  <c r="C52" i="15"/>
  <c r="G52" i="15"/>
  <c r="F52" i="15"/>
  <c r="E52" i="15"/>
  <c r="F48" i="15"/>
  <c r="E48" i="15"/>
  <c r="D48" i="15"/>
  <c r="F46" i="15"/>
  <c r="F47" i="15" s="1"/>
  <c r="E46" i="15"/>
  <c r="D46" i="15"/>
  <c r="C48" i="15"/>
  <c r="C44" i="15"/>
  <c r="E42" i="15"/>
  <c r="D42" i="15"/>
  <c r="C42" i="15"/>
  <c r="C43" i="15"/>
  <c r="G39" i="15"/>
  <c r="F39" i="15"/>
  <c r="G37" i="15"/>
  <c r="F37" i="15"/>
  <c r="G38" i="15"/>
  <c r="F38" i="15"/>
  <c r="E37" i="15"/>
  <c r="D37" i="15"/>
  <c r="C35" i="15"/>
  <c r="E33" i="15"/>
  <c r="E34" i="15" s="1"/>
  <c r="D33" i="15"/>
  <c r="D34" i="15" s="1"/>
  <c r="C33" i="15"/>
  <c r="C34" i="15" s="1"/>
  <c r="G35" i="15"/>
  <c r="F35" i="15"/>
  <c r="E35" i="15"/>
  <c r="G30" i="15"/>
  <c r="F30" i="15"/>
  <c r="E30" i="15"/>
  <c r="D30" i="15"/>
  <c r="G28" i="15"/>
  <c r="C25" i="15"/>
  <c r="E23" i="15"/>
  <c r="E24" i="15" s="1"/>
  <c r="G25" i="15"/>
  <c r="F25" i="15"/>
  <c r="E25" i="15"/>
  <c r="G19" i="15"/>
  <c r="D19" i="15"/>
  <c r="E17" i="15"/>
  <c r="D17" i="15"/>
  <c r="C19" i="15"/>
  <c r="D6" i="15"/>
  <c r="C16" i="12"/>
  <c r="D6" i="13"/>
  <c r="G60" i="12"/>
  <c r="F60" i="12"/>
  <c r="E60" i="12"/>
  <c r="D60" i="12"/>
  <c r="C60" i="12"/>
  <c r="G54" i="12"/>
  <c r="G55" i="12" s="1"/>
  <c r="F54" i="12"/>
  <c r="F57" i="12" s="1"/>
  <c r="E54" i="12"/>
  <c r="E57" i="12" s="1"/>
  <c r="D54" i="12"/>
  <c r="D57" i="12" s="1"/>
  <c r="C54" i="12"/>
  <c r="C57" i="12"/>
  <c r="G49" i="12"/>
  <c r="F49" i="12"/>
  <c r="E49" i="12"/>
  <c r="D49" i="12"/>
  <c r="C49" i="12"/>
  <c r="G45" i="12"/>
  <c r="G46" i="12" s="1"/>
  <c r="G47" i="12" s="1"/>
  <c r="F45" i="12"/>
  <c r="E45" i="12"/>
  <c r="D45" i="12"/>
  <c r="D48" i="12" s="1"/>
  <c r="C45" i="12"/>
  <c r="C48" i="12" s="1"/>
  <c r="G41" i="12"/>
  <c r="G44" i="12" s="1"/>
  <c r="F41" i="12"/>
  <c r="F44" i="12" s="1"/>
  <c r="E41" i="12"/>
  <c r="E44" i="12" s="1"/>
  <c r="D41" i="12"/>
  <c r="D44" i="12" s="1"/>
  <c r="C41" i="12"/>
  <c r="C44" i="12" s="1"/>
  <c r="D36" i="12"/>
  <c r="D39" i="12" s="1"/>
  <c r="E36" i="12"/>
  <c r="E37" i="12" s="1"/>
  <c r="F36" i="12"/>
  <c r="F39" i="12" s="1"/>
  <c r="G36" i="12"/>
  <c r="C36" i="12"/>
  <c r="C39" i="12" s="1"/>
  <c r="G39" i="12"/>
  <c r="G32" i="12"/>
  <c r="F32" i="12"/>
  <c r="F35" i="12" s="1"/>
  <c r="E32" i="12"/>
  <c r="D32" i="12"/>
  <c r="C32" i="12"/>
  <c r="C33" i="12" s="1"/>
  <c r="C34" i="12" s="1"/>
  <c r="G27" i="12"/>
  <c r="G28" i="12" s="1"/>
  <c r="G29" i="12" s="1"/>
  <c r="F27" i="12"/>
  <c r="E27" i="12"/>
  <c r="D27" i="12"/>
  <c r="D30" i="12" s="1"/>
  <c r="C27" i="12"/>
  <c r="C30" i="12" s="1"/>
  <c r="G22" i="12"/>
  <c r="F22" i="12"/>
  <c r="E22" i="12"/>
  <c r="E25" i="12" s="1"/>
  <c r="D22" i="12"/>
  <c r="D25" i="12" s="1"/>
  <c r="C22" i="12"/>
  <c r="C25" i="12" s="1"/>
  <c r="D16" i="12"/>
  <c r="D17" i="12" s="1"/>
  <c r="D18" i="12" s="1"/>
  <c r="E16" i="12"/>
  <c r="E17" i="12" s="1"/>
  <c r="F16" i="12"/>
  <c r="F17" i="12" s="1"/>
  <c r="G16" i="12"/>
  <c r="G19" i="12" s="1"/>
  <c r="C16" i="8"/>
  <c r="C19" i="8" s="1"/>
  <c r="C17" i="8"/>
  <c r="C18" i="8" s="1"/>
  <c r="C22" i="8"/>
  <c r="C23" i="8"/>
  <c r="C24" i="8"/>
  <c r="C25" i="8"/>
  <c r="C27" i="8"/>
  <c r="C28" i="8" s="1"/>
  <c r="C30" i="8"/>
  <c r="C32" i="8"/>
  <c r="C35" i="8" s="1"/>
  <c r="C36" i="8"/>
  <c r="C37" i="8" s="1"/>
  <c r="C41" i="8"/>
  <c r="C42" i="8"/>
  <c r="C43" i="8"/>
  <c r="C44" i="8"/>
  <c r="C45" i="8"/>
  <c r="C46" i="8" s="1"/>
  <c r="C48" i="8"/>
  <c r="C49" i="8"/>
  <c r="C50" i="8" s="1"/>
  <c r="C51" i="8" s="1"/>
  <c r="C52" i="8"/>
  <c r="C54" i="8"/>
  <c r="C55" i="8" s="1"/>
  <c r="G63" i="12"/>
  <c r="F63" i="12"/>
  <c r="E63" i="12"/>
  <c r="D63" i="12"/>
  <c r="C63" i="12"/>
  <c r="C52" i="12"/>
  <c r="G50" i="12"/>
  <c r="G51" i="12" s="1"/>
  <c r="F50" i="12"/>
  <c r="C50" i="12"/>
  <c r="C51" i="12" s="1"/>
  <c r="G52" i="12"/>
  <c r="F52" i="12"/>
  <c r="E52" i="12"/>
  <c r="D52" i="12"/>
  <c r="G35" i="12"/>
  <c r="E35" i="12"/>
  <c r="D35" i="12"/>
  <c r="G25" i="12"/>
  <c r="F25" i="12"/>
  <c r="D6" i="12"/>
  <c r="G36" i="8"/>
  <c r="D36" i="8"/>
  <c r="F36" i="8"/>
  <c r="E36" i="8"/>
  <c r="D6" i="11"/>
  <c r="C63" i="16" l="1"/>
  <c r="D63" i="16"/>
  <c r="E63" i="16"/>
  <c r="F63" i="16"/>
  <c r="D61" i="16"/>
  <c r="D62" i="16" s="1"/>
  <c r="E61" i="16"/>
  <c r="E62" i="16" s="1"/>
  <c r="D17" i="16"/>
  <c r="D18" i="16" s="1"/>
  <c r="D34" i="16"/>
  <c r="D35" i="16" s="1"/>
  <c r="F44" i="16"/>
  <c r="F61" i="16"/>
  <c r="F62" i="16" s="1"/>
  <c r="F35" i="16"/>
  <c r="D43" i="16"/>
  <c r="D44" i="16" s="1"/>
  <c r="F52" i="16"/>
  <c r="F53" i="16" s="1"/>
  <c r="D53" i="16"/>
  <c r="E35" i="16"/>
  <c r="E43" i="16"/>
  <c r="E44" i="16" s="1"/>
  <c r="D54" i="16"/>
  <c r="E18" i="16"/>
  <c r="F18" i="16"/>
  <c r="D45" i="16"/>
  <c r="E53" i="16"/>
  <c r="G17" i="16"/>
  <c r="G18" i="16" s="1"/>
  <c r="E19" i="16"/>
  <c r="C29" i="16"/>
  <c r="C30" i="16" s="1"/>
  <c r="G34" i="16"/>
  <c r="G35" i="16" s="1"/>
  <c r="E36" i="16"/>
  <c r="C39" i="16"/>
  <c r="C40" i="16" s="1"/>
  <c r="G43" i="16"/>
  <c r="G44" i="16" s="1"/>
  <c r="E45" i="16"/>
  <c r="C48" i="16"/>
  <c r="C49" i="16" s="1"/>
  <c r="G52" i="16"/>
  <c r="G53" i="16" s="1"/>
  <c r="E54" i="16"/>
  <c r="C56" i="16"/>
  <c r="C57" i="16" s="1"/>
  <c r="G61" i="16"/>
  <c r="G62" i="16" s="1"/>
  <c r="F19" i="16"/>
  <c r="D29" i="16"/>
  <c r="D30" i="16" s="1"/>
  <c r="F36" i="16"/>
  <c r="D39" i="16"/>
  <c r="D40" i="16" s="1"/>
  <c r="F45" i="16"/>
  <c r="D48" i="16"/>
  <c r="D49" i="16" s="1"/>
  <c r="F54" i="16"/>
  <c r="D56" i="16"/>
  <c r="D57" i="16" s="1"/>
  <c r="G19" i="16"/>
  <c r="E29" i="16"/>
  <c r="E30" i="16" s="1"/>
  <c r="C31" i="16"/>
  <c r="G36" i="16"/>
  <c r="E39" i="16"/>
  <c r="E40" i="16" s="1"/>
  <c r="C41" i="16"/>
  <c r="G45" i="16"/>
  <c r="E48" i="16"/>
  <c r="E49" i="16" s="1"/>
  <c r="C50" i="16"/>
  <c r="E56" i="16"/>
  <c r="E57" i="16" s="1"/>
  <c r="G63" i="16"/>
  <c r="F29" i="16"/>
  <c r="F30" i="16" s="1"/>
  <c r="D31" i="16"/>
  <c r="F39" i="16"/>
  <c r="F40" i="16" s="1"/>
  <c r="D41" i="16"/>
  <c r="F48" i="16"/>
  <c r="F49" i="16" s="1"/>
  <c r="F56" i="16"/>
  <c r="F57" i="16" s="1"/>
  <c r="C17" i="16"/>
  <c r="C18" i="16" s="1"/>
  <c r="G29" i="16"/>
  <c r="G30" i="16" s="1"/>
  <c r="C34" i="16"/>
  <c r="C35" i="16" s="1"/>
  <c r="G39" i="16"/>
  <c r="G40" i="16" s="1"/>
  <c r="C43" i="16"/>
  <c r="C44" i="16" s="1"/>
  <c r="G48" i="16"/>
  <c r="G49" i="16" s="1"/>
  <c r="C52" i="16"/>
  <c r="C53" i="16" s="1"/>
  <c r="G56" i="16"/>
  <c r="G57" i="16" s="1"/>
  <c r="C61" i="16"/>
  <c r="C62" i="16" s="1"/>
  <c r="E43" i="15"/>
  <c r="G57" i="15"/>
  <c r="C50" i="15"/>
  <c r="C51" i="15" s="1"/>
  <c r="C62" i="15"/>
  <c r="F29" i="15"/>
  <c r="G56" i="15"/>
  <c r="E57" i="15"/>
  <c r="G48" i="15"/>
  <c r="E50" i="15"/>
  <c r="E51" i="15" s="1"/>
  <c r="F55" i="15"/>
  <c r="F56" i="15" s="1"/>
  <c r="F17" i="15"/>
  <c r="F18" i="15" s="1"/>
  <c r="D18" i="15"/>
  <c r="D38" i="15"/>
  <c r="E18" i="15"/>
  <c r="F23" i="15"/>
  <c r="F24" i="15" s="1"/>
  <c r="D25" i="15"/>
  <c r="E29" i="15"/>
  <c r="F33" i="15"/>
  <c r="F34" i="15" s="1"/>
  <c r="D35" i="15"/>
  <c r="E38" i="15"/>
  <c r="F42" i="15"/>
  <c r="F43" i="15" s="1"/>
  <c r="D44" i="15"/>
  <c r="E47" i="15"/>
  <c r="F50" i="15"/>
  <c r="F51" i="15" s="1"/>
  <c r="D52" i="15"/>
  <c r="E56" i="15"/>
  <c r="F61" i="15"/>
  <c r="F62" i="15" s="1"/>
  <c r="D63" i="15"/>
  <c r="G43" i="15"/>
  <c r="D56" i="15"/>
  <c r="C17" i="15"/>
  <c r="C18" i="15" s="1"/>
  <c r="G23" i="15"/>
  <c r="G24" i="15" s="1"/>
  <c r="C28" i="15"/>
  <c r="G33" i="15"/>
  <c r="C37" i="15"/>
  <c r="C38" i="15" s="1"/>
  <c r="G42" i="15"/>
  <c r="C46" i="15"/>
  <c r="C47" i="15" s="1"/>
  <c r="G50" i="15"/>
  <c r="G51" i="15" s="1"/>
  <c r="C55" i="15"/>
  <c r="G61" i="15"/>
  <c r="G62" i="15" s="1"/>
  <c r="D47" i="15"/>
  <c r="D28" i="15"/>
  <c r="D29" i="15" s="1"/>
  <c r="C29" i="15"/>
  <c r="G34" i="15"/>
  <c r="C56" i="15"/>
  <c r="C55" i="12"/>
  <c r="C56" i="12" s="1"/>
  <c r="D55" i="12"/>
  <c r="D56" i="12" s="1"/>
  <c r="G57" i="12"/>
  <c r="G37" i="12"/>
  <c r="C37" i="12"/>
  <c r="C38" i="12" s="1"/>
  <c r="D37" i="12"/>
  <c r="D38" i="12" s="1"/>
  <c r="F37" i="12"/>
  <c r="F38" i="12" s="1"/>
  <c r="E39" i="12"/>
  <c r="D19" i="12"/>
  <c r="F19" i="12"/>
  <c r="E19" i="12"/>
  <c r="N16" i="8"/>
  <c r="C19" i="12"/>
  <c r="C33" i="8"/>
  <c r="C34" i="8" s="1"/>
  <c r="C47" i="8"/>
  <c r="C29" i="8"/>
  <c r="C39" i="8"/>
  <c r="C38" i="8"/>
  <c r="D33" i="12"/>
  <c r="D34" i="12" s="1"/>
  <c r="F51" i="12"/>
  <c r="E33" i="12"/>
  <c r="E34" i="12" s="1"/>
  <c r="C61" i="12"/>
  <c r="C62" i="12" s="1"/>
  <c r="F33" i="12"/>
  <c r="F34" i="12" s="1"/>
  <c r="G48" i="12"/>
  <c r="G33" i="12"/>
  <c r="G34" i="12" s="1"/>
  <c r="C35" i="12"/>
  <c r="C42" i="12"/>
  <c r="D50" i="12"/>
  <c r="D51" i="12" s="1"/>
  <c r="E55" i="12"/>
  <c r="E56" i="12" s="1"/>
  <c r="C17" i="12"/>
  <c r="C18" i="12" s="1"/>
  <c r="G30" i="12"/>
  <c r="D42" i="12"/>
  <c r="D43" i="12" s="1"/>
  <c r="E50" i="12"/>
  <c r="E51" i="12" s="1"/>
  <c r="F55" i="12"/>
  <c r="F56" i="12" s="1"/>
  <c r="E30" i="12"/>
  <c r="E48" i="12"/>
  <c r="F30" i="12"/>
  <c r="F48" i="12"/>
  <c r="D61" i="12"/>
  <c r="E42" i="12"/>
  <c r="E43" i="12" s="1"/>
  <c r="E61" i="12"/>
  <c r="E62" i="12" s="1"/>
  <c r="F23" i="12"/>
  <c r="F24" i="12" s="1"/>
  <c r="E38" i="12"/>
  <c r="F42" i="12"/>
  <c r="F43" i="12" s="1"/>
  <c r="F61" i="12"/>
  <c r="F62" i="12" s="1"/>
  <c r="C23" i="12"/>
  <c r="C24" i="12" s="1"/>
  <c r="E23" i="12"/>
  <c r="E18" i="12"/>
  <c r="F18" i="12"/>
  <c r="G23" i="12"/>
  <c r="G24" i="12" s="1"/>
  <c r="C28" i="12"/>
  <c r="C29" i="12" s="1"/>
  <c r="G42" i="12"/>
  <c r="G43" i="12" s="1"/>
  <c r="C46" i="12"/>
  <c r="C47" i="12" s="1"/>
  <c r="G61" i="12"/>
  <c r="G62" i="12" s="1"/>
  <c r="G17" i="12"/>
  <c r="G18" i="12" s="1"/>
  <c r="D28" i="12"/>
  <c r="D29" i="12" s="1"/>
  <c r="G38" i="12"/>
  <c r="C43" i="12"/>
  <c r="D46" i="12"/>
  <c r="D47" i="12" s="1"/>
  <c r="G56" i="12"/>
  <c r="E28" i="12"/>
  <c r="E29" i="12" s="1"/>
  <c r="E46" i="12"/>
  <c r="E47" i="12" s="1"/>
  <c r="D62" i="12"/>
  <c r="E24" i="12"/>
  <c r="F28" i="12"/>
  <c r="F29" i="12" s="1"/>
  <c r="F46" i="12"/>
  <c r="F47" i="12" s="1"/>
  <c r="D23" i="12"/>
  <c r="D24" i="12" s="1"/>
  <c r="D41" i="8"/>
  <c r="G39" i="8"/>
  <c r="E39" i="8"/>
  <c r="D39" i="8"/>
  <c r="E37" i="8"/>
  <c r="E38" i="8" s="1"/>
  <c r="D37" i="8"/>
  <c r="D38" i="8" s="1"/>
  <c r="F39" i="8"/>
  <c r="C60" i="8"/>
  <c r="G60" i="8"/>
  <c r="F60" i="8"/>
  <c r="E60" i="8"/>
  <c r="D60" i="8"/>
  <c r="G54" i="8"/>
  <c r="F54" i="8"/>
  <c r="E54" i="8"/>
  <c r="D54" i="8"/>
  <c r="G49" i="8"/>
  <c r="F49" i="8"/>
  <c r="E49" i="8"/>
  <c r="D49" i="8"/>
  <c r="G45" i="8"/>
  <c r="F45" i="8"/>
  <c r="E45" i="8"/>
  <c r="D45" i="8"/>
  <c r="G41" i="8"/>
  <c r="F41" i="8"/>
  <c r="E41" i="8"/>
  <c r="G32" i="8"/>
  <c r="F32" i="8"/>
  <c r="E32" i="8"/>
  <c r="D32" i="8"/>
  <c r="G27" i="8"/>
  <c r="F27" i="8"/>
  <c r="E27" i="8"/>
  <c r="D27" i="8"/>
  <c r="G22" i="8"/>
  <c r="F22" i="8"/>
  <c r="E22" i="8"/>
  <c r="D22" i="8"/>
  <c r="D16" i="8"/>
  <c r="E16" i="8"/>
  <c r="F16" i="8"/>
  <c r="G16" i="8"/>
  <c r="E59" i="10"/>
  <c r="C59" i="10"/>
  <c r="E58" i="10"/>
  <c r="E57" i="10"/>
  <c r="D57" i="10"/>
  <c r="C57" i="10"/>
  <c r="G56" i="10"/>
  <c r="G59" i="10" s="1"/>
  <c r="F56" i="10"/>
  <c r="F59" i="10" s="1"/>
  <c r="E56" i="10"/>
  <c r="D56" i="10"/>
  <c r="D58" i="10" s="1"/>
  <c r="C56" i="10"/>
  <c r="C58" i="10" s="1"/>
  <c r="G53" i="10"/>
  <c r="F53" i="10"/>
  <c r="E53" i="10"/>
  <c r="D53" i="10"/>
  <c r="G51" i="10"/>
  <c r="F51" i="10"/>
  <c r="G50" i="10"/>
  <c r="G52" i="10" s="1"/>
  <c r="F50" i="10"/>
  <c r="F52" i="10" s="1"/>
  <c r="E50" i="10"/>
  <c r="E51" i="10" s="1"/>
  <c r="D50" i="10"/>
  <c r="D51" i="10" s="1"/>
  <c r="C50" i="10"/>
  <c r="C53" i="10" s="1"/>
  <c r="E48" i="10"/>
  <c r="C48" i="10"/>
  <c r="E47" i="10"/>
  <c r="E46" i="10"/>
  <c r="D46" i="10"/>
  <c r="C46" i="10"/>
  <c r="G45" i="10"/>
  <c r="G48" i="10" s="1"/>
  <c r="F45" i="10"/>
  <c r="F48" i="10" s="1"/>
  <c r="E45" i="10"/>
  <c r="D45" i="10"/>
  <c r="D47" i="10" s="1"/>
  <c r="C45" i="10"/>
  <c r="C47" i="10" s="1"/>
  <c r="G44" i="10"/>
  <c r="F44" i="10"/>
  <c r="E44" i="10"/>
  <c r="D44" i="10"/>
  <c r="G42" i="10"/>
  <c r="F42" i="10"/>
  <c r="G41" i="10"/>
  <c r="G43" i="10" s="1"/>
  <c r="F41" i="10"/>
  <c r="F43" i="10" s="1"/>
  <c r="E41" i="10"/>
  <c r="E42" i="10" s="1"/>
  <c r="D41" i="10"/>
  <c r="D42" i="10" s="1"/>
  <c r="C41" i="10"/>
  <c r="C44" i="10" s="1"/>
  <c r="E40" i="10"/>
  <c r="C40" i="10"/>
  <c r="E39" i="10"/>
  <c r="E38" i="10"/>
  <c r="D38" i="10"/>
  <c r="C38" i="10"/>
  <c r="G37" i="10"/>
  <c r="G40" i="10" s="1"/>
  <c r="F37" i="10"/>
  <c r="F40" i="10" s="1"/>
  <c r="E37" i="10"/>
  <c r="D37" i="10"/>
  <c r="D39" i="10" s="1"/>
  <c r="C37" i="10"/>
  <c r="C39" i="10" s="1"/>
  <c r="G35" i="10"/>
  <c r="F35" i="10"/>
  <c r="E35" i="10"/>
  <c r="D35" i="10"/>
  <c r="G33" i="10"/>
  <c r="F33" i="10"/>
  <c r="G32" i="10"/>
  <c r="G34" i="10" s="1"/>
  <c r="F32" i="10"/>
  <c r="F34" i="10" s="1"/>
  <c r="E32" i="10"/>
  <c r="E33" i="10" s="1"/>
  <c r="D32" i="10"/>
  <c r="D33" i="10" s="1"/>
  <c r="C32" i="10"/>
  <c r="C35" i="10" s="1"/>
  <c r="E30" i="10"/>
  <c r="C30" i="10"/>
  <c r="E29" i="10"/>
  <c r="E28" i="10"/>
  <c r="D28" i="10"/>
  <c r="C28" i="10"/>
  <c r="G27" i="10"/>
  <c r="G30" i="10" s="1"/>
  <c r="F27" i="10"/>
  <c r="F30" i="10" s="1"/>
  <c r="E27" i="10"/>
  <c r="D27" i="10"/>
  <c r="D29" i="10" s="1"/>
  <c r="C27" i="10"/>
  <c r="C29" i="10" s="1"/>
  <c r="G25" i="10"/>
  <c r="F25" i="10"/>
  <c r="E25" i="10"/>
  <c r="D25" i="10"/>
  <c r="G23" i="10"/>
  <c r="F23" i="10"/>
  <c r="G22" i="10"/>
  <c r="G24" i="10" s="1"/>
  <c r="F22" i="10"/>
  <c r="F24" i="10" s="1"/>
  <c r="E22" i="10"/>
  <c r="E23" i="10" s="1"/>
  <c r="D22" i="10"/>
  <c r="C22" i="10"/>
  <c r="C25" i="10" s="1"/>
  <c r="E19" i="10"/>
  <c r="C19" i="10"/>
  <c r="E18" i="10"/>
  <c r="E17" i="10"/>
  <c r="D17" i="10"/>
  <c r="C17" i="10"/>
  <c r="G16" i="10"/>
  <c r="G19" i="10" s="1"/>
  <c r="F16" i="10"/>
  <c r="F19" i="10" s="1"/>
  <c r="E16" i="10"/>
  <c r="D16" i="10"/>
  <c r="D18" i="10" s="1"/>
  <c r="C16" i="10"/>
  <c r="C18" i="10" s="1"/>
  <c r="D7" i="10"/>
  <c r="D6" i="10"/>
  <c r="G51" i="5"/>
  <c r="F51" i="5"/>
  <c r="F52" i="5" s="1"/>
  <c r="F53" i="5" s="1"/>
  <c r="E51" i="5"/>
  <c r="E52" i="5" s="1"/>
  <c r="D51" i="5"/>
  <c r="C51" i="5"/>
  <c r="C52" i="5" s="1"/>
  <c r="C53" i="5" s="1"/>
  <c r="G45" i="5"/>
  <c r="G46" i="5" s="1"/>
  <c r="G47" i="5" s="1"/>
  <c r="F45" i="5"/>
  <c r="F46" i="5" s="1"/>
  <c r="F47" i="5" s="1"/>
  <c r="E45" i="5"/>
  <c r="E46" i="5" s="1"/>
  <c r="D45" i="5"/>
  <c r="C45" i="5"/>
  <c r="C48" i="5" s="1"/>
  <c r="G40" i="5"/>
  <c r="G43" i="5" s="1"/>
  <c r="F40" i="5"/>
  <c r="F41" i="5" s="1"/>
  <c r="F42" i="5" s="1"/>
  <c r="E40" i="5"/>
  <c r="E41" i="5" s="1"/>
  <c r="D40" i="5"/>
  <c r="C40" i="5"/>
  <c r="G36" i="5"/>
  <c r="G39" i="5" s="1"/>
  <c r="F36" i="5"/>
  <c r="F37" i="5" s="1"/>
  <c r="F38" i="5" s="1"/>
  <c r="E36" i="5"/>
  <c r="E39" i="5" s="1"/>
  <c r="D36" i="5"/>
  <c r="C36" i="5"/>
  <c r="G32" i="5"/>
  <c r="F32" i="5"/>
  <c r="E32" i="5"/>
  <c r="E35" i="5" s="1"/>
  <c r="D32" i="5"/>
  <c r="C32" i="5"/>
  <c r="C35" i="5" s="1"/>
  <c r="G27" i="5"/>
  <c r="G28" i="5" s="1"/>
  <c r="G29" i="5" s="1"/>
  <c r="F27" i="5"/>
  <c r="F28" i="5" s="1"/>
  <c r="F29" i="5" s="1"/>
  <c r="E27" i="5"/>
  <c r="E30" i="5" s="1"/>
  <c r="D27" i="5"/>
  <c r="C27" i="5"/>
  <c r="C30" i="5" s="1"/>
  <c r="G22" i="5"/>
  <c r="G25" i="5" s="1"/>
  <c r="F22" i="5"/>
  <c r="F23" i="5" s="1"/>
  <c r="F24" i="5" s="1"/>
  <c r="E22" i="5"/>
  <c r="E25" i="5" s="1"/>
  <c r="D22" i="5"/>
  <c r="C22" i="5"/>
  <c r="C25" i="5" s="1"/>
  <c r="G17" i="5"/>
  <c r="G20" i="5" s="1"/>
  <c r="F17" i="5"/>
  <c r="F18" i="5" s="1"/>
  <c r="F19" i="5" s="1"/>
  <c r="E17" i="5"/>
  <c r="E20" i="5" s="1"/>
  <c r="D17" i="5"/>
  <c r="C17" i="5"/>
  <c r="C18" i="5" s="1"/>
  <c r="C19" i="5" s="1"/>
  <c r="D11" i="5"/>
  <c r="E11" i="5"/>
  <c r="E14" i="5" s="1"/>
  <c r="F11" i="5"/>
  <c r="F12" i="5" s="1"/>
  <c r="F13" i="5" s="1"/>
  <c r="G11" i="5"/>
  <c r="G12" i="5" s="1"/>
  <c r="G13" i="5" s="1"/>
  <c r="C11" i="5"/>
  <c r="C14" i="5" s="1"/>
  <c r="G52" i="5"/>
  <c r="G53" i="5" s="1"/>
  <c r="C43" i="5"/>
  <c r="C37" i="5"/>
  <c r="C38" i="5" s="1"/>
  <c r="G33" i="5"/>
  <c r="G34" i="5" s="1"/>
  <c r="F33" i="5"/>
  <c r="F34" i="5" s="1"/>
  <c r="D28" i="5"/>
  <c r="C20" i="5"/>
  <c r="G14" i="5"/>
  <c r="F14" i="5"/>
  <c r="F37" i="8" l="1"/>
  <c r="G37" i="8"/>
  <c r="G38" i="8" s="1"/>
  <c r="F38" i="8"/>
  <c r="F17" i="10"/>
  <c r="F18" i="10" s="1"/>
  <c r="D19" i="10"/>
  <c r="E24" i="10"/>
  <c r="F28" i="10"/>
  <c r="F29" i="10" s="1"/>
  <c r="D30" i="10"/>
  <c r="E34" i="10"/>
  <c r="F38" i="10"/>
  <c r="F39" i="10" s="1"/>
  <c r="D40" i="10"/>
  <c r="E43" i="10"/>
  <c r="F46" i="10"/>
  <c r="F47" i="10" s="1"/>
  <c r="D48" i="10"/>
  <c r="E52" i="10"/>
  <c r="F57" i="10"/>
  <c r="F58" i="10" s="1"/>
  <c r="D59" i="10"/>
  <c r="C43" i="10"/>
  <c r="D34" i="10"/>
  <c r="D43" i="10"/>
  <c r="D52" i="10"/>
  <c r="C23" i="10"/>
  <c r="C24" i="10" s="1"/>
  <c r="G28" i="10"/>
  <c r="C33" i="10"/>
  <c r="G38" i="10"/>
  <c r="G39" i="10" s="1"/>
  <c r="C42" i="10"/>
  <c r="G46" i="10"/>
  <c r="G47" i="10" s="1"/>
  <c r="C51" i="10"/>
  <c r="C52" i="10" s="1"/>
  <c r="G57" i="10"/>
  <c r="G58" i="10" s="1"/>
  <c r="G29" i="10"/>
  <c r="D23" i="10"/>
  <c r="D24" i="10" s="1"/>
  <c r="C34" i="10"/>
  <c r="G17" i="10"/>
  <c r="G18" i="10" s="1"/>
  <c r="F25" i="5"/>
  <c r="E43" i="5"/>
  <c r="C33" i="5"/>
  <c r="C34" i="5" s="1"/>
  <c r="G35" i="5"/>
  <c r="G54" i="5"/>
  <c r="F30" i="5"/>
  <c r="G48" i="5"/>
  <c r="G30" i="5"/>
  <c r="C46" i="5"/>
  <c r="C47" i="5" s="1"/>
  <c r="C28" i="5"/>
  <c r="C29" i="5" s="1"/>
  <c r="C12" i="5"/>
  <c r="C13" i="5" s="1"/>
  <c r="C39" i="5"/>
  <c r="F43" i="5"/>
  <c r="F48" i="5"/>
  <c r="C54" i="5"/>
  <c r="E18" i="5"/>
  <c r="E19" i="5" s="1"/>
  <c r="F20" i="5"/>
  <c r="G23" i="5"/>
  <c r="G24" i="5" s="1"/>
  <c r="F39" i="5"/>
  <c r="G41" i="5"/>
  <c r="G42" i="5" s="1"/>
  <c r="E54" i="5"/>
  <c r="C23" i="5"/>
  <c r="C24" i="5" s="1"/>
  <c r="C41" i="5"/>
  <c r="C42" i="5" s="1"/>
  <c r="G18" i="5"/>
  <c r="G19" i="5" s="1"/>
  <c r="F35" i="5"/>
  <c r="G37" i="5"/>
  <c r="G38" i="5" s="1"/>
  <c r="E48" i="5"/>
  <c r="F54" i="5"/>
  <c r="E12" i="5"/>
  <c r="E13" i="5" s="1"/>
  <c r="E23" i="5"/>
  <c r="E24" i="5" s="1"/>
  <c r="E28" i="5"/>
  <c r="E29" i="5" s="1"/>
  <c r="D29" i="5"/>
  <c r="E33" i="5"/>
  <c r="E34" i="5" s="1"/>
  <c r="E37" i="5"/>
  <c r="E38" i="5" s="1"/>
  <c r="D14" i="5"/>
  <c r="D20" i="5"/>
  <c r="D25" i="5"/>
  <c r="D30" i="5"/>
  <c r="D35" i="5"/>
  <c r="D39" i="5"/>
  <c r="E42" i="5"/>
  <c r="D43" i="5"/>
  <c r="E47" i="5"/>
  <c r="D48" i="5"/>
  <c r="E53" i="5"/>
  <c r="D54" i="5"/>
  <c r="D23" i="5"/>
  <c r="D24" i="5" s="1"/>
  <c r="D33" i="5"/>
  <c r="D34" i="5" s="1"/>
  <c r="D37" i="5"/>
  <c r="D38" i="5" s="1"/>
  <c r="D41" i="5"/>
  <c r="D42" i="5" s="1"/>
  <c r="D46" i="5"/>
  <c r="D47" i="5" s="1"/>
  <c r="D52" i="5"/>
  <c r="D53" i="5" s="1"/>
  <c r="D12" i="5"/>
  <c r="D13" i="5" s="1"/>
  <c r="D18" i="5"/>
  <c r="D19" i="5" s="1"/>
  <c r="D63" i="4" l="1"/>
  <c r="E63" i="4" s="1"/>
  <c r="D63" i="3"/>
  <c r="E63" i="3" s="1"/>
  <c r="D63" i="2"/>
  <c r="E63" i="2" s="1"/>
  <c r="C55" i="3" l="1"/>
  <c r="C56" i="7" s="1"/>
  <c r="D40" i="2"/>
  <c r="D41" i="6" s="1"/>
  <c r="G21" i="3"/>
  <c r="E55" i="4"/>
  <c r="E49" i="2"/>
  <c r="E50" i="6" s="1"/>
  <c r="D36" i="3"/>
  <c r="C21" i="2"/>
  <c r="C22" i="6" s="1"/>
  <c r="C44" i="3"/>
  <c r="E31" i="2"/>
  <c r="E32" i="6" s="1"/>
  <c r="D7" i="2"/>
  <c r="D55" i="3"/>
  <c r="D21" i="4"/>
  <c r="C31" i="4"/>
  <c r="D40" i="4"/>
  <c r="F49" i="4"/>
  <c r="G21" i="2"/>
  <c r="G22" i="6" s="1"/>
  <c r="G40" i="2"/>
  <c r="G41" i="6" s="1"/>
  <c r="G15" i="3"/>
  <c r="E36" i="3"/>
  <c r="F44" i="3"/>
  <c r="F45" i="3" s="1"/>
  <c r="F46" i="3" s="1"/>
  <c r="E21" i="4"/>
  <c r="F31" i="4"/>
  <c r="G49" i="4"/>
  <c r="G15" i="2"/>
  <c r="G16" i="6" s="1"/>
  <c r="C26" i="2"/>
  <c r="C27" i="6" s="1"/>
  <c r="F44" i="2"/>
  <c r="F45" i="6" s="1"/>
  <c r="E55" i="2"/>
  <c r="E56" i="6" s="1"/>
  <c r="C21" i="3"/>
  <c r="C40" i="3"/>
  <c r="E49" i="3"/>
  <c r="C26" i="4"/>
  <c r="D44" i="4"/>
  <c r="F15" i="2"/>
  <c r="F16" i="6" s="1"/>
  <c r="F26" i="2"/>
  <c r="F27" i="6" s="1"/>
  <c r="C40" i="2"/>
  <c r="C41" i="6" s="1"/>
  <c r="G44" i="2"/>
  <c r="G45" i="6" s="1"/>
  <c r="D21" i="3"/>
  <c r="E31" i="3"/>
  <c r="G40" i="3"/>
  <c r="F49" i="3"/>
  <c r="F15" i="4"/>
  <c r="G26" i="4"/>
  <c r="F36" i="4"/>
  <c r="G44" i="4"/>
  <c r="F31" i="2"/>
  <c r="F32" i="6" s="1"/>
  <c r="D55" i="2"/>
  <c r="D56" i="6" s="1"/>
  <c r="F26" i="3"/>
  <c r="C15" i="3"/>
  <c r="C44" i="4"/>
  <c r="D36" i="2"/>
  <c r="D37" i="6" s="1"/>
  <c r="G26" i="3"/>
  <c r="E36" i="4"/>
  <c r="D55" i="4"/>
  <c r="E49" i="4"/>
  <c r="F44" i="4"/>
  <c r="G40" i="4"/>
  <c r="C40" i="4"/>
  <c r="D36" i="4"/>
  <c r="E31" i="4"/>
  <c r="F26" i="4"/>
  <c r="G21" i="4"/>
  <c r="C21" i="4"/>
  <c r="G15" i="4"/>
  <c r="G55" i="3"/>
  <c r="C58" i="3"/>
  <c r="D49" i="3"/>
  <c r="D50" i="7" s="1"/>
  <c r="E44" i="3"/>
  <c r="F40" i="3"/>
  <c r="F41" i="7" s="1"/>
  <c r="G36" i="3"/>
  <c r="C36" i="3"/>
  <c r="D31" i="3"/>
  <c r="D32" i="7" s="1"/>
  <c r="E26" i="3"/>
  <c r="F21" i="3"/>
  <c r="F22" i="7" s="1"/>
  <c r="D15" i="3"/>
  <c r="G55" i="2"/>
  <c r="G56" i="6" s="1"/>
  <c r="C55" i="2"/>
  <c r="C56" i="6" s="1"/>
  <c r="D49" i="2"/>
  <c r="D50" i="6" s="1"/>
  <c r="E44" i="2"/>
  <c r="E45" i="6" s="1"/>
  <c r="F40" i="2"/>
  <c r="F41" i="6" s="1"/>
  <c r="G36" i="2"/>
  <c r="G37" i="6" s="1"/>
  <c r="C36" i="2"/>
  <c r="C37" i="6" s="1"/>
  <c r="D31" i="2"/>
  <c r="D32" i="6" s="1"/>
  <c r="E26" i="2"/>
  <c r="E27" i="6" s="1"/>
  <c r="F21" i="2"/>
  <c r="F22" i="6" s="1"/>
  <c r="D15" i="2"/>
  <c r="D16" i="6" s="1"/>
  <c r="C15" i="2"/>
  <c r="C16" i="6" s="1"/>
  <c r="C55" i="4"/>
  <c r="D49" i="4"/>
  <c r="E44" i="4"/>
  <c r="F40" i="4"/>
  <c r="G36" i="4"/>
  <c r="C36" i="4"/>
  <c r="D31" i="4"/>
  <c r="E26" i="4"/>
  <c r="F21" i="4"/>
  <c r="D15" i="4"/>
  <c r="C15" i="4"/>
  <c r="F55" i="3"/>
  <c r="G49" i="3"/>
  <c r="C49" i="3"/>
  <c r="D44" i="3"/>
  <c r="D45" i="7" s="1"/>
  <c r="E40" i="3"/>
  <c r="F36" i="3"/>
  <c r="G31" i="3"/>
  <c r="C31" i="3"/>
  <c r="D26" i="3"/>
  <c r="E21" i="3"/>
  <c r="E15" i="3"/>
  <c r="F55" i="2"/>
  <c r="F56" i="6" s="1"/>
  <c r="G49" i="2"/>
  <c r="G50" i="6" s="1"/>
  <c r="C49" i="2"/>
  <c r="C50" i="6" s="1"/>
  <c r="D44" i="2"/>
  <c r="D45" i="6" s="1"/>
  <c r="E40" i="2"/>
  <c r="E41" i="6" s="1"/>
  <c r="F36" i="2"/>
  <c r="F37" i="6" s="1"/>
  <c r="G31" i="2"/>
  <c r="G32" i="6" s="1"/>
  <c r="C31" i="2"/>
  <c r="C32" i="6" s="1"/>
  <c r="D26" i="2"/>
  <c r="D27" i="6" s="1"/>
  <c r="E21" i="2"/>
  <c r="E22" i="6" s="1"/>
  <c r="E15" i="2"/>
  <c r="E16" i="6" s="1"/>
  <c r="G55" i="4"/>
  <c r="D21" i="2"/>
  <c r="D22" i="6" s="1"/>
  <c r="G26" i="2"/>
  <c r="G27" i="6" s="1"/>
  <c r="E36" i="2"/>
  <c r="E37" i="6" s="1"/>
  <c r="C44" i="2"/>
  <c r="C45" i="6" s="1"/>
  <c r="F49" i="2"/>
  <c r="F50" i="6" s="1"/>
  <c r="F15" i="3"/>
  <c r="C26" i="3"/>
  <c r="F31" i="3"/>
  <c r="D40" i="3"/>
  <c r="G44" i="3"/>
  <c r="E55" i="3"/>
  <c r="E15" i="4"/>
  <c r="D26" i="4"/>
  <c r="G31" i="4"/>
  <c r="E40" i="4"/>
  <c r="C49" i="4"/>
  <c r="F55" i="4"/>
  <c r="D27" i="3"/>
  <c r="D28" i="3" s="1"/>
  <c r="G22" i="3"/>
  <c r="G23" i="3" s="1"/>
  <c r="E46" i="8" l="1"/>
  <c r="E48" i="8"/>
  <c r="C29" i="3"/>
  <c r="C27" i="7"/>
  <c r="G35" i="6"/>
  <c r="G33" i="6"/>
  <c r="G34" i="6" s="1"/>
  <c r="F23" i="8"/>
  <c r="F25" i="8"/>
  <c r="E30" i="6"/>
  <c r="E28" i="6"/>
  <c r="E29" i="6" s="1"/>
  <c r="D35" i="7"/>
  <c r="D33" i="7"/>
  <c r="D34" i="7" s="1"/>
  <c r="E33" i="8"/>
  <c r="E35" i="8"/>
  <c r="G29" i="3"/>
  <c r="G27" i="7"/>
  <c r="C44" i="6"/>
  <c r="C42" i="6"/>
  <c r="C43" i="6" s="1"/>
  <c r="D28" i="8"/>
  <c r="D30" i="8"/>
  <c r="F51" i="6"/>
  <c r="F52" i="6" s="1"/>
  <c r="F53" i="6"/>
  <c r="C57" i="8"/>
  <c r="E17" i="8"/>
  <c r="E19" i="8"/>
  <c r="F32" i="3"/>
  <c r="F33" i="3" s="1"/>
  <c r="F32" i="7"/>
  <c r="C48" i="6"/>
  <c r="C46" i="6"/>
  <c r="C47" i="6" s="1"/>
  <c r="G63" i="8"/>
  <c r="G61" i="8"/>
  <c r="G62" i="8" s="1"/>
  <c r="C35" i="6"/>
  <c r="C33" i="6"/>
  <c r="C34" i="6" s="1"/>
  <c r="D48" i="6"/>
  <c r="D46" i="6"/>
  <c r="D47" i="6" s="1"/>
  <c r="E16" i="3"/>
  <c r="E17" i="3" s="1"/>
  <c r="E16" i="7"/>
  <c r="G34" i="3"/>
  <c r="G32" i="7"/>
  <c r="C52" i="3"/>
  <c r="C50" i="7"/>
  <c r="D17" i="8"/>
  <c r="D19" i="8"/>
  <c r="D55" i="8"/>
  <c r="D57" i="8"/>
  <c r="F25" i="6"/>
  <c r="F23" i="6"/>
  <c r="F24" i="6" s="1"/>
  <c r="G40" i="6"/>
  <c r="G38" i="6"/>
  <c r="G39" i="6"/>
  <c r="C59" i="6"/>
  <c r="C57" i="6"/>
  <c r="C58" i="6" s="1"/>
  <c r="E27" i="3"/>
  <c r="E28" i="3" s="1"/>
  <c r="E27" i="7"/>
  <c r="F42" i="7"/>
  <c r="F43" i="7" s="1"/>
  <c r="F44" i="7"/>
  <c r="G58" i="3"/>
  <c r="G56" i="7"/>
  <c r="F30" i="8"/>
  <c r="F28" i="8"/>
  <c r="G48" i="8"/>
  <c r="G46" i="8"/>
  <c r="G47" i="8" s="1"/>
  <c r="E42" i="8"/>
  <c r="E44" i="8"/>
  <c r="C18" i="3"/>
  <c r="C16" i="7"/>
  <c r="G52" i="8"/>
  <c r="G50" i="8"/>
  <c r="G51" i="8" s="1"/>
  <c r="F50" i="3"/>
  <c r="F51" i="3" s="1"/>
  <c r="F50" i="7"/>
  <c r="G48" i="6"/>
  <c r="G46" i="6"/>
  <c r="G47" i="6" s="1"/>
  <c r="D50" i="8"/>
  <c r="D52" i="8"/>
  <c r="C24" i="3"/>
  <c r="C22" i="7"/>
  <c r="G19" i="6"/>
  <c r="G17" i="6"/>
  <c r="G18" i="6" s="1"/>
  <c r="F47" i="3"/>
  <c r="F45" i="7"/>
  <c r="G25" i="6"/>
  <c r="G23" i="6"/>
  <c r="G24" i="6" s="1"/>
  <c r="D25" i="8"/>
  <c r="D23" i="8"/>
  <c r="C47" i="3"/>
  <c r="C45" i="7"/>
  <c r="E61" i="8"/>
  <c r="E63" i="8"/>
  <c r="E56" i="3"/>
  <c r="E57" i="3" s="1"/>
  <c r="E56" i="7"/>
  <c r="E19" i="6"/>
  <c r="E17" i="6"/>
  <c r="E18" i="6" s="1"/>
  <c r="E22" i="3"/>
  <c r="E23" i="3" s="1"/>
  <c r="E22" i="7"/>
  <c r="G52" i="3"/>
  <c r="G50" i="7"/>
  <c r="C63" i="8"/>
  <c r="C61" i="8"/>
  <c r="F44" i="6"/>
  <c r="F42" i="6"/>
  <c r="F43" i="6" s="1"/>
  <c r="E45" i="3"/>
  <c r="E46" i="3" s="1"/>
  <c r="E45" i="7"/>
  <c r="F52" i="8"/>
  <c r="F50" i="8"/>
  <c r="F29" i="3"/>
  <c r="F27" i="7"/>
  <c r="G43" i="3"/>
  <c r="G41" i="7"/>
  <c r="G57" i="8"/>
  <c r="G55" i="8"/>
  <c r="G56" i="8" s="1"/>
  <c r="E37" i="3"/>
  <c r="E38" i="3" s="1"/>
  <c r="E37" i="7"/>
  <c r="F57" i="8"/>
  <c r="F55" i="8"/>
  <c r="D58" i="3"/>
  <c r="D56" i="7"/>
  <c r="C25" i="6"/>
  <c r="C23" i="6"/>
  <c r="C24" i="6" s="1"/>
  <c r="G24" i="3"/>
  <c r="G22" i="7"/>
  <c r="G35" i="8"/>
  <c r="G33" i="8"/>
  <c r="G34" i="8" s="1"/>
  <c r="G47" i="3"/>
  <c r="G45" i="7"/>
  <c r="F16" i="3"/>
  <c r="F17" i="3" s="1"/>
  <c r="F16" i="7"/>
  <c r="G30" i="6"/>
  <c r="G28" i="6"/>
  <c r="G29" i="6" s="1"/>
  <c r="E25" i="6"/>
  <c r="E23" i="6"/>
  <c r="E24" i="6" s="1"/>
  <c r="F40" i="6"/>
  <c r="F38" i="6"/>
  <c r="F39" i="6" s="1"/>
  <c r="G53" i="6"/>
  <c r="G51" i="6"/>
  <c r="G52" i="6" s="1"/>
  <c r="D29" i="3"/>
  <c r="D27" i="7"/>
  <c r="E41" i="3"/>
  <c r="E42" i="3" s="1"/>
  <c r="E41" i="7"/>
  <c r="F56" i="3"/>
  <c r="F57" i="3" s="1"/>
  <c r="F56" i="7"/>
  <c r="E28" i="8"/>
  <c r="E30" i="8"/>
  <c r="F48" i="8"/>
  <c r="F46" i="8"/>
  <c r="C19" i="6"/>
  <c r="C17" i="6"/>
  <c r="C18" i="6" s="1"/>
  <c r="D35" i="6"/>
  <c r="D33" i="6"/>
  <c r="D34" i="6" s="1"/>
  <c r="E48" i="6"/>
  <c r="E46" i="6"/>
  <c r="E47" i="6" s="1"/>
  <c r="D18" i="3"/>
  <c r="D16" i="7"/>
  <c r="C39" i="3"/>
  <c r="C37" i="7"/>
  <c r="D53" i="7"/>
  <c r="D51" i="7"/>
  <c r="D52" i="7" s="1"/>
  <c r="D44" i="8"/>
  <c r="D42" i="8"/>
  <c r="E55" i="8"/>
  <c r="E57" i="8"/>
  <c r="D40" i="6"/>
  <c r="D38" i="6"/>
  <c r="D39" i="6" s="1"/>
  <c r="D59" i="6"/>
  <c r="D57" i="6"/>
  <c r="D58" i="6" s="1"/>
  <c r="G30" i="8"/>
  <c r="G28" i="8"/>
  <c r="G29" i="8" s="1"/>
  <c r="E32" i="3"/>
  <c r="E33" i="3" s="1"/>
  <c r="E32" i="7"/>
  <c r="F28" i="6"/>
  <c r="F29" i="6" s="1"/>
  <c r="F30" i="6"/>
  <c r="E50" i="3"/>
  <c r="E51" i="3" s="1"/>
  <c r="E50" i="7"/>
  <c r="F48" i="6"/>
  <c r="F46" i="6"/>
  <c r="F47" i="6" s="1"/>
  <c r="F33" i="8"/>
  <c r="F35" i="8"/>
  <c r="G18" i="3"/>
  <c r="G16" i="7"/>
  <c r="D48" i="8"/>
  <c r="D46" i="8"/>
  <c r="D6" i="2"/>
  <c r="D7" i="6"/>
  <c r="D6" i="6" s="1"/>
  <c r="D39" i="3"/>
  <c r="D37" i="7"/>
  <c r="D44" i="6"/>
  <c r="D42" i="6"/>
  <c r="D43" i="6" s="1"/>
  <c r="E40" i="6"/>
  <c r="E38" i="6"/>
  <c r="E39" i="6" s="1"/>
  <c r="C53" i="6"/>
  <c r="C51" i="6"/>
  <c r="C52" i="6" s="1"/>
  <c r="F37" i="3"/>
  <c r="F38" i="3" s="1"/>
  <c r="F37" i="7"/>
  <c r="G44" i="8"/>
  <c r="G42" i="8"/>
  <c r="G43" i="8" s="1"/>
  <c r="G59" i="6"/>
  <c r="G57" i="6"/>
  <c r="G58" i="6" s="1"/>
  <c r="G19" i="8"/>
  <c r="G17" i="8"/>
  <c r="G18" i="8" s="1"/>
  <c r="F44" i="8"/>
  <c r="F42" i="8"/>
  <c r="E59" i="6"/>
  <c r="E57" i="6"/>
  <c r="E58" i="6" s="1"/>
  <c r="F61" i="8"/>
  <c r="F63" i="8"/>
  <c r="D43" i="3"/>
  <c r="D41" i="7"/>
  <c r="D25" i="6"/>
  <c r="D23" i="6"/>
  <c r="D24" i="6" s="1"/>
  <c r="D30" i="6"/>
  <c r="D28" i="6"/>
  <c r="D29" i="6" s="1"/>
  <c r="E42" i="6"/>
  <c r="E44" i="6"/>
  <c r="E43" i="6"/>
  <c r="F57" i="6"/>
  <c r="F58" i="6" s="1"/>
  <c r="F59" i="6"/>
  <c r="C34" i="3"/>
  <c r="C32" i="7"/>
  <c r="D48" i="7"/>
  <c r="D46" i="7"/>
  <c r="D47" i="7" s="1"/>
  <c r="D33" i="8"/>
  <c r="D35" i="8"/>
  <c r="E50" i="8"/>
  <c r="E52" i="8"/>
  <c r="D19" i="6"/>
  <c r="D17" i="6"/>
  <c r="D18" i="6" s="1"/>
  <c r="C40" i="6"/>
  <c r="C38" i="6"/>
  <c r="C39" i="6" s="1"/>
  <c r="D53" i="6"/>
  <c r="D51" i="6"/>
  <c r="D52" i="6" s="1"/>
  <c r="F23" i="7"/>
  <c r="F24" i="7" s="1"/>
  <c r="F25" i="7"/>
  <c r="G39" i="3"/>
  <c r="G37" i="7"/>
  <c r="G25" i="8"/>
  <c r="G23" i="8"/>
  <c r="G24" i="8" s="1"/>
  <c r="D63" i="8"/>
  <c r="D61" i="8"/>
  <c r="F33" i="6"/>
  <c r="F34" i="6" s="1"/>
  <c r="F35" i="6"/>
  <c r="F19" i="8"/>
  <c r="F17" i="8"/>
  <c r="D24" i="3"/>
  <c r="D22" i="7"/>
  <c r="F17" i="6"/>
  <c r="F18" i="6" s="1"/>
  <c r="F19" i="6"/>
  <c r="C43" i="3"/>
  <c r="C41" i="7"/>
  <c r="C30" i="6"/>
  <c r="C28" i="6"/>
  <c r="C29" i="6" s="1"/>
  <c r="E23" i="8"/>
  <c r="E25" i="8"/>
  <c r="G44" i="6"/>
  <c r="G42" i="6"/>
  <c r="G43" i="6" s="1"/>
  <c r="E35" i="6"/>
  <c r="E33" i="6"/>
  <c r="E34" i="6" s="1"/>
  <c r="E53" i="6"/>
  <c r="E51" i="6"/>
  <c r="E52" i="6" s="1"/>
  <c r="C59" i="7"/>
  <c r="C57" i="7"/>
  <c r="C58" i="7" s="1"/>
  <c r="G16" i="3"/>
  <c r="G17" i="3" s="1"/>
  <c r="E34" i="3"/>
  <c r="D37" i="3"/>
  <c r="D38" i="3" s="1"/>
  <c r="E52" i="3"/>
  <c r="E39" i="3"/>
  <c r="G41" i="3"/>
  <c r="G42" i="3" s="1"/>
  <c r="C22" i="3"/>
  <c r="C23" i="3" s="1"/>
  <c r="F39" i="3"/>
  <c r="F27" i="3"/>
  <c r="F28" i="3" s="1"/>
  <c r="D16" i="3"/>
  <c r="D17" i="3" s="1"/>
  <c r="C45" i="3"/>
  <c r="C46" i="3" s="1"/>
  <c r="G27" i="3"/>
  <c r="G28" i="3" s="1"/>
  <c r="C16" i="3"/>
  <c r="C17" i="3" s="1"/>
  <c r="F52" i="3"/>
  <c r="D56" i="3"/>
  <c r="D57" i="3" s="1"/>
  <c r="C41" i="3"/>
  <c r="C42" i="3" s="1"/>
  <c r="G45" i="3"/>
  <c r="G46" i="3" s="1"/>
  <c r="D22" i="3"/>
  <c r="D23" i="3" s="1"/>
  <c r="D7" i="4"/>
  <c r="E18" i="3"/>
  <c r="G32" i="3"/>
  <c r="G33" i="3" s="1"/>
  <c r="C50" i="3"/>
  <c r="C51" i="3" s="1"/>
  <c r="D7" i="3"/>
  <c r="E47" i="3"/>
  <c r="E58" i="3"/>
  <c r="G56" i="3"/>
  <c r="G57" i="3" s="1"/>
  <c r="E24" i="3"/>
  <c r="F58" i="3"/>
  <c r="F18" i="3"/>
  <c r="E43" i="3"/>
  <c r="C37" i="3"/>
  <c r="C38" i="3" s="1"/>
  <c r="C27" i="3"/>
  <c r="C28" i="3" s="1"/>
  <c r="G50" i="3"/>
  <c r="G51" i="3" s="1"/>
  <c r="F34" i="3"/>
  <c r="D45" i="3"/>
  <c r="D46" i="3" s="1"/>
  <c r="D47" i="3"/>
  <c r="F22" i="3"/>
  <c r="F23" i="3" s="1"/>
  <c r="F24" i="3"/>
  <c r="G37" i="3"/>
  <c r="G38" i="3" s="1"/>
  <c r="C32" i="3"/>
  <c r="C33" i="3" s="1"/>
  <c r="D41" i="3"/>
  <c r="D42" i="3" s="1"/>
  <c r="F41" i="3"/>
  <c r="F42" i="3" s="1"/>
  <c r="F43" i="3"/>
  <c r="C56" i="3"/>
  <c r="C57" i="3" s="1"/>
  <c r="E29" i="3"/>
  <c r="D52" i="3"/>
  <c r="D50" i="3"/>
  <c r="D51" i="3" s="1"/>
  <c r="D32" i="3"/>
  <c r="D33" i="3" s="1"/>
  <c r="D34" i="3"/>
  <c r="G29" i="4"/>
  <c r="G27" i="4"/>
  <c r="G28" i="4" s="1"/>
  <c r="G47" i="4"/>
  <c r="G45" i="4"/>
  <c r="G46" i="4" s="1"/>
  <c r="E32" i="4"/>
  <c r="E33" i="4" s="1"/>
  <c r="E34" i="4"/>
  <c r="E50" i="4"/>
  <c r="E51" i="4" s="1"/>
  <c r="E52" i="4"/>
  <c r="F34" i="4"/>
  <c r="F32" i="4"/>
  <c r="F33" i="4" s="1"/>
  <c r="C24" i="4"/>
  <c r="C22" i="4"/>
  <c r="C23" i="4" s="1"/>
  <c r="C43" i="4"/>
  <c r="C41" i="4"/>
  <c r="C42" i="4" s="1"/>
  <c r="D16" i="4"/>
  <c r="D17" i="4" s="1"/>
  <c r="D18" i="4"/>
  <c r="E37" i="4"/>
  <c r="E38" i="4" s="1"/>
  <c r="E39" i="4"/>
  <c r="F18" i="4"/>
  <c r="F16" i="4"/>
  <c r="F17" i="4" s="1"/>
  <c r="F39" i="4"/>
  <c r="F37" i="4"/>
  <c r="F38" i="4" s="1"/>
  <c r="F58" i="4"/>
  <c r="F56" i="4"/>
  <c r="F57" i="4" s="1"/>
  <c r="D50" i="4"/>
  <c r="D51" i="4" s="1"/>
  <c r="D52" i="4"/>
  <c r="G24" i="4"/>
  <c r="G22" i="4"/>
  <c r="G23" i="4" s="1"/>
  <c r="G34" i="4"/>
  <c r="G32" i="4"/>
  <c r="G33" i="4" s="1"/>
  <c r="G43" i="4"/>
  <c r="G41" i="4"/>
  <c r="G42" i="4" s="1"/>
  <c r="G52" i="4"/>
  <c r="G50" i="4"/>
  <c r="G51" i="4" s="1"/>
  <c r="D27" i="4"/>
  <c r="D28" i="4" s="1"/>
  <c r="D29" i="4"/>
  <c r="E22" i="4"/>
  <c r="E23" i="4" s="1"/>
  <c r="E24" i="4"/>
  <c r="E41" i="4"/>
  <c r="E42" i="4" s="1"/>
  <c r="E43" i="4"/>
  <c r="D22" i="4"/>
  <c r="D23" i="4" s="1"/>
  <c r="D24" i="4"/>
  <c r="F24" i="4"/>
  <c r="F22" i="4"/>
  <c r="F23" i="4" s="1"/>
  <c r="F43" i="4"/>
  <c r="F41" i="4"/>
  <c r="F42" i="4" s="1"/>
  <c r="G18" i="4"/>
  <c r="G16" i="4"/>
  <c r="G17" i="4" s="1"/>
  <c r="G39" i="4"/>
  <c r="G37" i="4"/>
  <c r="G38" i="4" s="1"/>
  <c r="G58" i="4"/>
  <c r="G56" i="4"/>
  <c r="G57" i="4" s="1"/>
  <c r="D45" i="4"/>
  <c r="D46" i="4" s="1"/>
  <c r="D47" i="4"/>
  <c r="D56" i="4"/>
  <c r="D57" i="4" s="1"/>
  <c r="D58" i="4"/>
  <c r="F52" i="4"/>
  <c r="F50" i="4"/>
  <c r="F51" i="4" s="1"/>
  <c r="D41" i="4"/>
  <c r="D42" i="4" s="1"/>
  <c r="D43" i="4"/>
  <c r="C34" i="4"/>
  <c r="C32" i="4"/>
  <c r="C33" i="4" s="1"/>
  <c r="C52" i="4"/>
  <c r="C50" i="4"/>
  <c r="C51" i="4" s="1"/>
  <c r="E16" i="4"/>
  <c r="E17" i="4" s="1"/>
  <c r="E18" i="4"/>
  <c r="E56" i="4"/>
  <c r="E57" i="4" s="1"/>
  <c r="E58" i="4"/>
  <c r="C18" i="4"/>
  <c r="C16" i="4"/>
  <c r="C17" i="4" s="1"/>
  <c r="C29" i="4"/>
  <c r="C27" i="4"/>
  <c r="C28" i="4" s="1"/>
  <c r="C39" i="4"/>
  <c r="C37" i="4"/>
  <c r="C38" i="4" s="1"/>
  <c r="C47" i="4"/>
  <c r="C45" i="4"/>
  <c r="C46" i="4" s="1"/>
  <c r="C58" i="4"/>
  <c r="C56" i="4"/>
  <c r="C57" i="4" s="1"/>
  <c r="D37" i="4"/>
  <c r="D38" i="4" s="1"/>
  <c r="D39" i="4"/>
  <c r="E27" i="4"/>
  <c r="E28" i="4" s="1"/>
  <c r="E29" i="4"/>
  <c r="E45" i="4"/>
  <c r="E46" i="4" s="1"/>
  <c r="E47" i="4"/>
  <c r="D32" i="4"/>
  <c r="D33" i="4" s="1"/>
  <c r="D34" i="4"/>
  <c r="F29" i="4"/>
  <c r="F27" i="4"/>
  <c r="F28" i="4" s="1"/>
  <c r="F47" i="4"/>
  <c r="F45" i="4"/>
  <c r="F46" i="4" s="1"/>
  <c r="F24" i="8" l="1"/>
  <c r="E24" i="8"/>
  <c r="E51" i="8"/>
  <c r="D43" i="8"/>
  <c r="F47" i="8"/>
  <c r="C62" i="8"/>
  <c r="E34" i="8"/>
  <c r="D24" i="8"/>
  <c r="F34" i="8"/>
  <c r="D34" i="8"/>
  <c r="D47" i="8"/>
  <c r="F51" i="8"/>
  <c r="D18" i="8"/>
  <c r="D29" i="8"/>
  <c r="C56" i="8"/>
  <c r="E56" i="8"/>
  <c r="D51" i="8"/>
  <c r="F62" i="8"/>
  <c r="E29" i="8"/>
  <c r="E62" i="8"/>
  <c r="E43" i="8"/>
  <c r="F43" i="8"/>
  <c r="F56" i="8"/>
  <c r="F29" i="8"/>
  <c r="D56" i="8"/>
  <c r="D62" i="8"/>
  <c r="F18" i="8"/>
  <c r="E18" i="8"/>
  <c r="E47" i="8"/>
  <c r="E42" i="7"/>
  <c r="E43" i="7" s="1"/>
  <c r="E44" i="7"/>
  <c r="D23" i="7"/>
  <c r="D24" i="7" s="1"/>
  <c r="D25" i="7"/>
  <c r="C40" i="7"/>
  <c r="C38" i="7"/>
  <c r="C39" i="7" s="1"/>
  <c r="G48" i="7"/>
  <c r="G46" i="7"/>
  <c r="G47" i="7" s="1"/>
  <c r="G25" i="7"/>
  <c r="G23" i="7"/>
  <c r="G24" i="7" s="1"/>
  <c r="D57" i="7"/>
  <c r="D58" i="7" s="1"/>
  <c r="D59" i="7"/>
  <c r="E38" i="7"/>
  <c r="E39" i="7" s="1"/>
  <c r="E40" i="7"/>
  <c r="F28" i="7"/>
  <c r="F29" i="7" s="1"/>
  <c r="F30" i="7"/>
  <c r="E46" i="7"/>
  <c r="E47" i="7" s="1"/>
  <c r="E48" i="7"/>
  <c r="E23" i="7"/>
  <c r="E24" i="7" s="1"/>
  <c r="E25" i="7"/>
  <c r="E57" i="7"/>
  <c r="E58" i="7" s="1"/>
  <c r="E59" i="7"/>
  <c r="C48" i="7"/>
  <c r="C46" i="7"/>
  <c r="C47" i="7" s="1"/>
  <c r="C25" i="7"/>
  <c r="C23" i="7"/>
  <c r="C24" i="7" s="1"/>
  <c r="G35" i="7"/>
  <c r="G33" i="7"/>
  <c r="G34" i="7" s="1"/>
  <c r="F35" i="7"/>
  <c r="F33" i="7"/>
  <c r="F34" i="7" s="1"/>
  <c r="G30" i="7"/>
  <c r="G28" i="7"/>
  <c r="G29" i="7" s="1"/>
  <c r="C30" i="7"/>
  <c r="C28" i="7"/>
  <c r="C29" i="7" s="1"/>
  <c r="D6" i="3"/>
  <c r="D7" i="7"/>
  <c r="D6" i="7" s="1"/>
  <c r="D6" i="4"/>
  <c r="D6" i="8"/>
  <c r="G40" i="7"/>
  <c r="G38" i="7"/>
  <c r="G39" i="7" s="1"/>
  <c r="C35" i="7"/>
  <c r="C33" i="7"/>
  <c r="C34" i="7" s="1"/>
  <c r="D19" i="7"/>
  <c r="D17" i="7"/>
  <c r="D18" i="7" s="1"/>
  <c r="F19" i="7"/>
  <c r="F17" i="7"/>
  <c r="F18" i="7" s="1"/>
  <c r="G44" i="7"/>
  <c r="G42" i="7"/>
  <c r="G43" i="7" s="1"/>
  <c r="G53" i="7"/>
  <c r="G51" i="7"/>
  <c r="G52" i="7" s="1"/>
  <c r="F51" i="7"/>
  <c r="F52" i="7" s="1"/>
  <c r="F53" i="7"/>
  <c r="C19" i="7"/>
  <c r="C17" i="7"/>
  <c r="C18" i="7" s="1"/>
  <c r="G59" i="7"/>
  <c r="G57" i="7"/>
  <c r="G58" i="7" s="1"/>
  <c r="E28" i="7"/>
  <c r="E29" i="7" s="1"/>
  <c r="E30" i="7"/>
  <c r="C53" i="7"/>
  <c r="C51" i="7"/>
  <c r="C52" i="7" s="1"/>
  <c r="E17" i="7"/>
  <c r="E18" i="7" s="1"/>
  <c r="E19" i="7"/>
  <c r="D44" i="7"/>
  <c r="D42" i="7"/>
  <c r="D43" i="7" s="1"/>
  <c r="G19" i="7"/>
  <c r="G17" i="7"/>
  <c r="G18" i="7" s="1"/>
  <c r="C44" i="7"/>
  <c r="C42" i="7"/>
  <c r="C43" i="7"/>
  <c r="F38" i="7"/>
  <c r="F39" i="7" s="1"/>
  <c r="F40" i="7"/>
  <c r="D40" i="7"/>
  <c r="D38" i="7"/>
  <c r="D39" i="7" s="1"/>
  <c r="E51" i="7"/>
  <c r="E52" i="7" s="1"/>
  <c r="E53" i="7"/>
  <c r="E33" i="7"/>
  <c r="E34" i="7" s="1"/>
  <c r="E35" i="7"/>
  <c r="F57" i="7"/>
  <c r="F58" i="7" s="1"/>
  <c r="F59" i="7"/>
  <c r="D30" i="7"/>
  <c r="D28" i="7"/>
  <c r="D29" i="7" s="1"/>
  <c r="F48" i="7"/>
  <c r="F46" i="7"/>
  <c r="F47" i="7" s="1"/>
  <c r="G58" i="2"/>
  <c r="F58" i="2"/>
  <c r="E58" i="2"/>
  <c r="D58" i="2"/>
  <c r="C58" i="2"/>
  <c r="G56" i="2"/>
  <c r="G57" i="2" s="1"/>
  <c r="F56" i="2"/>
  <c r="F57" i="2" s="1"/>
  <c r="E56" i="2"/>
  <c r="E57" i="2" s="1"/>
  <c r="D56" i="2"/>
  <c r="D57" i="2" s="1"/>
  <c r="C56" i="2"/>
  <c r="C57" i="2" s="1"/>
  <c r="G52" i="2"/>
  <c r="F52" i="2"/>
  <c r="E52" i="2"/>
  <c r="D52" i="2"/>
  <c r="C52" i="2"/>
  <c r="G50" i="2"/>
  <c r="G51" i="2" s="1"/>
  <c r="F50" i="2"/>
  <c r="F51" i="2" s="1"/>
  <c r="E50" i="2"/>
  <c r="E51" i="2" s="1"/>
  <c r="D50" i="2"/>
  <c r="D51" i="2" s="1"/>
  <c r="C50" i="2"/>
  <c r="C51" i="2" s="1"/>
  <c r="G47" i="2"/>
  <c r="F47" i="2"/>
  <c r="E47" i="2"/>
  <c r="D47" i="2"/>
  <c r="C47" i="2"/>
  <c r="G45" i="2"/>
  <c r="G46" i="2" s="1"/>
  <c r="F45" i="2"/>
  <c r="F46" i="2" s="1"/>
  <c r="E45" i="2"/>
  <c r="E46" i="2" s="1"/>
  <c r="D45" i="2"/>
  <c r="D46" i="2" s="1"/>
  <c r="C45" i="2"/>
  <c r="C46" i="2" s="1"/>
  <c r="G43" i="2"/>
  <c r="F43" i="2"/>
  <c r="E43" i="2"/>
  <c r="D43" i="2"/>
  <c r="C43" i="2"/>
  <c r="G41" i="2"/>
  <c r="G42" i="2" s="1"/>
  <c r="F41" i="2"/>
  <c r="F42" i="2" s="1"/>
  <c r="E41" i="2"/>
  <c r="E42" i="2" s="1"/>
  <c r="D41" i="2"/>
  <c r="D42" i="2" s="1"/>
  <c r="C41" i="2"/>
  <c r="C42" i="2" s="1"/>
  <c r="G39" i="2"/>
  <c r="F39" i="2"/>
  <c r="E39" i="2"/>
  <c r="D39" i="2"/>
  <c r="C39" i="2"/>
  <c r="G37" i="2"/>
  <c r="G38" i="2" s="1"/>
  <c r="F37" i="2"/>
  <c r="F38" i="2" s="1"/>
  <c r="E37" i="2"/>
  <c r="E38" i="2" s="1"/>
  <c r="D37" i="2"/>
  <c r="D38" i="2" s="1"/>
  <c r="C37" i="2"/>
  <c r="C38" i="2" s="1"/>
  <c r="G34" i="2"/>
  <c r="F34" i="2"/>
  <c r="E34" i="2"/>
  <c r="D34" i="2"/>
  <c r="C34" i="2"/>
  <c r="G32" i="2"/>
  <c r="G33" i="2" s="1"/>
  <c r="F32" i="2"/>
  <c r="F33" i="2" s="1"/>
  <c r="E32" i="2"/>
  <c r="E33" i="2" s="1"/>
  <c r="D32" i="2"/>
  <c r="D33" i="2" s="1"/>
  <c r="C32" i="2"/>
  <c r="C33" i="2" s="1"/>
  <c r="G29" i="2"/>
  <c r="F29" i="2"/>
  <c r="E29" i="2"/>
  <c r="D29" i="2"/>
  <c r="C29" i="2"/>
  <c r="G27" i="2"/>
  <c r="G28" i="2" s="1"/>
  <c r="F27" i="2"/>
  <c r="F28" i="2" s="1"/>
  <c r="E27" i="2"/>
  <c r="E28" i="2" s="1"/>
  <c r="D27" i="2"/>
  <c r="D28" i="2" s="1"/>
  <c r="C27" i="2"/>
  <c r="C28" i="2" s="1"/>
  <c r="G24" i="2"/>
  <c r="F24" i="2"/>
  <c r="E24" i="2"/>
  <c r="D24" i="2"/>
  <c r="C24" i="2"/>
  <c r="G22" i="2"/>
  <c r="G23" i="2" s="1"/>
  <c r="F22" i="2"/>
  <c r="F23" i="2" s="1"/>
  <c r="E22" i="2"/>
  <c r="E23" i="2" s="1"/>
  <c r="D22" i="2"/>
  <c r="D23" i="2" s="1"/>
  <c r="C22" i="2"/>
  <c r="C23" i="2" s="1"/>
  <c r="G18" i="2"/>
  <c r="F18" i="2"/>
  <c r="E18" i="2"/>
  <c r="D18" i="2"/>
  <c r="C18" i="2"/>
  <c r="G16" i="2"/>
  <c r="G17" i="2" s="1"/>
  <c r="F16" i="2"/>
  <c r="F17" i="2" s="1"/>
  <c r="E16" i="2"/>
  <c r="E17" i="2" s="1"/>
  <c r="D16" i="2"/>
  <c r="D17" i="2" s="1"/>
  <c r="C16" i="2"/>
  <c r="C17" i="2" s="1"/>
  <c r="G53" i="1"/>
  <c r="F53" i="1"/>
  <c r="E53" i="1"/>
  <c r="D53" i="1"/>
  <c r="C53" i="1"/>
  <c r="G51" i="1"/>
  <c r="G52" i="1" s="1"/>
  <c r="F51" i="1"/>
  <c r="F52" i="1" s="1"/>
  <c r="E51" i="1"/>
  <c r="E52" i="1" s="1"/>
  <c r="D51" i="1"/>
  <c r="D52" i="1" s="1"/>
  <c r="C51" i="1"/>
  <c r="C52" i="1" s="1"/>
  <c r="G47" i="1"/>
  <c r="F47" i="1"/>
  <c r="E47" i="1"/>
  <c r="D47" i="1"/>
  <c r="C47" i="1"/>
  <c r="G45" i="1"/>
  <c r="G46" i="1" s="1"/>
  <c r="F45" i="1"/>
  <c r="F46" i="1" s="1"/>
  <c r="E45" i="1"/>
  <c r="E46" i="1" s="1"/>
  <c r="D45" i="1"/>
  <c r="D46" i="1" s="1"/>
  <c r="C45" i="1"/>
  <c r="C46" i="1" s="1"/>
  <c r="G42" i="1"/>
  <c r="F42" i="1"/>
  <c r="E42" i="1"/>
  <c r="D42" i="1"/>
  <c r="C42" i="1"/>
  <c r="G40" i="1"/>
  <c r="G41" i="1" s="1"/>
  <c r="F40" i="1"/>
  <c r="F41" i="1" s="1"/>
  <c r="E40" i="1"/>
  <c r="E41" i="1" s="1"/>
  <c r="D40" i="1"/>
  <c r="D41" i="1" s="1"/>
  <c r="C40" i="1"/>
  <c r="C41" i="1" s="1"/>
  <c r="G38" i="1"/>
  <c r="F38" i="1"/>
  <c r="E38" i="1"/>
  <c r="D38" i="1"/>
  <c r="C38" i="1"/>
  <c r="C37" i="1"/>
  <c r="G36" i="1"/>
  <c r="G37" i="1" s="1"/>
  <c r="F36" i="1"/>
  <c r="F37" i="1" s="1"/>
  <c r="E36" i="1"/>
  <c r="E37" i="1" s="1"/>
  <c r="D36" i="1"/>
  <c r="D37" i="1" s="1"/>
  <c r="C36" i="1"/>
  <c r="G34" i="1"/>
  <c r="F34" i="1"/>
  <c r="E34" i="1"/>
  <c r="D34" i="1"/>
  <c r="C34" i="1"/>
  <c r="G32" i="1"/>
  <c r="G33" i="1" s="1"/>
  <c r="F32" i="1"/>
  <c r="F33" i="1" s="1"/>
  <c r="E32" i="1"/>
  <c r="E33" i="1" s="1"/>
  <c r="D32" i="1"/>
  <c r="D33" i="1" s="1"/>
  <c r="C32" i="1"/>
  <c r="C33" i="1" s="1"/>
  <c r="G29" i="1"/>
  <c r="F29" i="1"/>
  <c r="E29" i="1"/>
  <c r="D29" i="1"/>
  <c r="C29" i="1"/>
  <c r="G27" i="1"/>
  <c r="G28" i="1" s="1"/>
  <c r="F27" i="1"/>
  <c r="F28" i="1" s="1"/>
  <c r="E27" i="1"/>
  <c r="E28" i="1" s="1"/>
  <c r="D27" i="1"/>
  <c r="D28" i="1" s="1"/>
  <c r="C27" i="1"/>
  <c r="C28" i="1" s="1"/>
  <c r="G24" i="1"/>
  <c r="F24" i="1"/>
  <c r="E24" i="1"/>
  <c r="D24" i="1"/>
  <c r="C24" i="1"/>
  <c r="G22" i="1"/>
  <c r="G23" i="1" s="1"/>
  <c r="F22" i="1"/>
  <c r="F23" i="1" s="1"/>
  <c r="E22" i="1"/>
  <c r="E23" i="1" s="1"/>
  <c r="D22" i="1"/>
  <c r="D23" i="1" s="1"/>
  <c r="C22" i="1"/>
  <c r="C23" i="1" s="1"/>
  <c r="G19" i="1"/>
  <c r="F19" i="1"/>
  <c r="E19" i="1"/>
  <c r="D19" i="1"/>
  <c r="C19" i="1"/>
  <c r="G17" i="1"/>
  <c r="G18" i="1" s="1"/>
  <c r="F17" i="1"/>
  <c r="F18" i="1" s="1"/>
  <c r="E17" i="1"/>
  <c r="E18" i="1" s="1"/>
  <c r="D17" i="1"/>
  <c r="D18" i="1" s="1"/>
  <c r="C17" i="1"/>
  <c r="C18" i="1" s="1"/>
  <c r="G13" i="1"/>
  <c r="F13" i="1"/>
  <c r="E13" i="1"/>
  <c r="D13" i="1"/>
  <c r="C13" i="1"/>
  <c r="G11" i="1"/>
  <c r="G12" i="1" s="1"/>
  <c r="F11" i="1"/>
  <c r="F12" i="1" s="1"/>
  <c r="E11" i="1"/>
  <c r="E12" i="1" s="1"/>
  <c r="D11" i="1"/>
  <c r="D12" i="1" s="1"/>
  <c r="C11" i="1"/>
  <c r="C12" i="1" s="1"/>
</calcChain>
</file>

<file path=xl/sharedStrings.xml><?xml version="1.0" encoding="utf-8"?>
<sst xmlns="http://schemas.openxmlformats.org/spreadsheetml/2006/main" count="1767" uniqueCount="102">
  <si>
    <t>Interaktiv løntabel med fuld kittelkompensation til fuldtidsansatte</t>
  </si>
  <si>
    <t>Egetbidrag pension:</t>
  </si>
  <si>
    <t>Arbejdsgiverbidrag pension:</t>
  </si>
  <si>
    <t>Løntrin</t>
  </si>
  <si>
    <t xml:space="preserve"> Grundsats </t>
  </si>
  <si>
    <t xml:space="preserve"> Område 1 </t>
  </si>
  <si>
    <t xml:space="preserve"> Område 2 </t>
  </si>
  <si>
    <t xml:space="preserve"> Område 3 </t>
  </si>
  <si>
    <t xml:space="preserve"> Område 4 </t>
  </si>
  <si>
    <t>Ikke-uddannede</t>
  </si>
  <si>
    <t>Bruttoløn</t>
  </si>
  <si>
    <t>Område 1</t>
  </si>
  <si>
    <t>Område 2</t>
  </si>
  <si>
    <t>Område 3</t>
  </si>
  <si>
    <t>Område 4</t>
  </si>
  <si>
    <t>Grundsats</t>
  </si>
  <si>
    <t>Egetbidrag</t>
  </si>
  <si>
    <t>Aalborg</t>
  </si>
  <si>
    <t>Køge</t>
  </si>
  <si>
    <t>Allerød</t>
  </si>
  <si>
    <t>Albertslund</t>
  </si>
  <si>
    <t>Alle andre kommuner</t>
  </si>
  <si>
    <t>Nettoløn</t>
  </si>
  <si>
    <t>Esbjerg</t>
  </si>
  <si>
    <t>Lejre</t>
  </si>
  <si>
    <t xml:space="preserve">Fredensborg </t>
  </si>
  <si>
    <t>Ballerup</t>
  </si>
  <si>
    <t>Arbejdsgiverbidrag</t>
  </si>
  <si>
    <t>HK</t>
  </si>
  <si>
    <t>Faaborg-Midtfyn</t>
  </si>
  <si>
    <t>Roskilde</t>
  </si>
  <si>
    <t>Frederikssund</t>
  </si>
  <si>
    <t>Brøndby</t>
  </si>
  <si>
    <t>Uddannede</t>
  </si>
  <si>
    <t>Frederikshavn</t>
  </si>
  <si>
    <t>Solrød</t>
  </si>
  <si>
    <t>Gribskov</t>
  </si>
  <si>
    <t>Dragør</t>
  </si>
  <si>
    <t>Kalundborg</t>
  </si>
  <si>
    <t>Århus</t>
  </si>
  <si>
    <t xml:space="preserve">Halsnæs </t>
  </si>
  <si>
    <t>Egedal</t>
  </si>
  <si>
    <t>Kerteminde</t>
  </si>
  <si>
    <t xml:space="preserve">Helsingør </t>
  </si>
  <si>
    <t>Frederiksberg</t>
  </si>
  <si>
    <t>Nyborg</t>
  </si>
  <si>
    <t>Hillerød</t>
  </si>
  <si>
    <t>Gentofte</t>
  </si>
  <si>
    <t>Næstved</t>
  </si>
  <si>
    <t xml:space="preserve">Hørsholm </t>
  </si>
  <si>
    <t>Gladsaxe</t>
  </si>
  <si>
    <t>Odense</t>
  </si>
  <si>
    <t>Glostrup</t>
  </si>
  <si>
    <t>Skanderborg</t>
  </si>
  <si>
    <t>Greve</t>
  </si>
  <si>
    <t>Slagelse</t>
  </si>
  <si>
    <t xml:space="preserve">Herlev </t>
  </si>
  <si>
    <t>Sønderborg</t>
  </si>
  <si>
    <t>Høje-Tåstrup</t>
  </si>
  <si>
    <t>Ishøj</t>
  </si>
  <si>
    <t>København</t>
  </si>
  <si>
    <t>Lyngby-Tårbæk</t>
  </si>
  <si>
    <t>Rudersdal Rødovre</t>
  </si>
  <si>
    <t>Tårnby</t>
  </si>
  <si>
    <t>Vallensbæk</t>
  </si>
  <si>
    <t>Furesø</t>
  </si>
  <si>
    <t>Hvidovre</t>
  </si>
  <si>
    <t>Ledende</t>
  </si>
  <si>
    <t>Løn gældende pr. 1. oktober 2017</t>
  </si>
  <si>
    <t>I alt</t>
  </si>
  <si>
    <t>Aftalte reguleringer OK18 (1. oktober 2018):</t>
  </si>
  <si>
    <t>Løn gældende pr. 1. oktober 2018</t>
  </si>
  <si>
    <t>Løn gældende pr. 1. oktober 2019</t>
  </si>
  <si>
    <t>Aftalte reguleringer OK18 (1. oktober 2019):</t>
  </si>
  <si>
    <t>Løn gældende pr. 1. oktober 2020</t>
  </si>
  <si>
    <t>Aftalte reguleringer OK18 (1. oktober 2020):</t>
  </si>
  <si>
    <t>Lønregulering (skønnet):</t>
  </si>
  <si>
    <t>Beregning af personligt tillæg:</t>
  </si>
  <si>
    <t>Nuværende tillæg:</t>
  </si>
  <si>
    <t>Nyt tillæg:</t>
  </si>
  <si>
    <t>Personlige løntillæg reguleres med:</t>
  </si>
  <si>
    <t>Lønregulering (faktisk):</t>
  </si>
  <si>
    <t>Løntabel for timelønnende (medarbejdere ansat i indtil 8 timer pr. uge eller højst 1 måned)</t>
  </si>
  <si>
    <t>Løn gældende pr. 1. oktober</t>
  </si>
  <si>
    <t>Løn gældende pr. 1. oktober 2021</t>
  </si>
  <si>
    <t>Eventuelle personlige tillæg skal også reguleres pr. 1. okt. 2021:</t>
  </si>
  <si>
    <t>Korsør</t>
  </si>
  <si>
    <t>Aftalte reguleringer OK21 (1. oktober 2021):</t>
  </si>
  <si>
    <t>Lønregulering:</t>
  </si>
  <si>
    <t>OBS Løntrin 27 er startløntrin for den nye uddannelse: sundhedsadministrativ koordinator. Løntrinnet indgår ikke i den automatiske løntrinsudvikling i almen praksis for lægesekretærer jf. § 3 stk. 3.</t>
  </si>
  <si>
    <t>Løn gældende pr. 1. juni 2022</t>
  </si>
  <si>
    <t>Eventuelle personlige tillæg skal også reguleres pr. 1. juni 2022:</t>
  </si>
  <si>
    <t xml:space="preserve">Rudersdal </t>
  </si>
  <si>
    <t>Rødovre</t>
  </si>
  <si>
    <t>Løn gældende pr. 1. juni 2023</t>
  </si>
  <si>
    <t>Eventuelle personlige tillæg skal også reguleres pr. 1. juni 2023:</t>
  </si>
  <si>
    <t>Aftalte reguleringer juni 23 (1. juni 2023):</t>
  </si>
  <si>
    <t>Aftalte reguleringer juni22 (1. juni 2022):</t>
  </si>
  <si>
    <t>Løn gældende pr. 1. juni 2024</t>
  </si>
  <si>
    <t>Eventuelle personlige tillæg skal også reguleres pr. 1. juni 2024:</t>
  </si>
  <si>
    <t>Aftalte reguleringer juni 24 (1. juni 2024):</t>
  </si>
  <si>
    <t>Løn gældende pr. 1. juni 2024 - løntrin 23 til 31 er KUN gældende for ansættelser med start pr. 01-10-2024 og derefter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</si>
</sst>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kr.&quot;_-;\-* #,##0.00\ &quot;kr.&quot;_-;_-* &quot;-&quot;??\ &quot;kr.&quot;_-;_-@_-"/>
    <numFmt numFmtId="164" formatCode="_ * #,##0.00_ ;_ * \-#,##0.00_ ;_ * &quot;-&quot;??_ ;_ @_ "/>
    <numFmt numFmtId="165" formatCode="0.000%"/>
    <numFmt numFmtId="166" formatCode="0.0000%"/>
    <numFmt numFmtId="167" formatCode="0.000000"/>
    <numFmt numFmtId="168" formatCode="_-* #,##0.00\ _k_r_._-;\-* #,##0.00\ _k_r_._-;_-* &quot;-&quot;??\ _k_r_._-;_-@_-"/>
    <numFmt numFmtId="169" formatCode="_ * #,##0.00000000000_ ;_ * \-#,##0.00000000000_ ;_ * &quot;-&quot;??_ ;_ @_ "/>
    <numFmt numFmtId="170" formatCode="0.0%"/>
    <numFmt numFmtId="171" formatCode="0.0000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0" xfId="0" applyFont="1" applyFill="1" applyAlignment="1">
      <alignment horizontal="right"/>
    </xf>
    <xf numFmtId="0" fontId="3" fillId="2" borderId="0" xfId="0" applyFont="1" applyFill="1"/>
    <xf numFmtId="4" fontId="3" fillId="2" borderId="0" xfId="0" applyNumberFormat="1" applyFont="1" applyFill="1"/>
    <xf numFmtId="4" fontId="2" fillId="0" borderId="0" xfId="0" applyNumberFormat="1" applyFont="1"/>
    <xf numFmtId="0" fontId="3" fillId="0" borderId="0" xfId="0" applyFont="1" applyAlignment="1">
      <alignment vertical="center" wrapText="1"/>
    </xf>
    <xf numFmtId="0" fontId="5" fillId="0" borderId="0" xfId="0" applyFont="1"/>
    <xf numFmtId="164" fontId="5" fillId="0" borderId="0" xfId="1" applyFont="1"/>
    <xf numFmtId="4" fontId="3" fillId="0" borderId="0" xfId="0" applyNumberFormat="1" applyFont="1"/>
    <xf numFmtId="0" fontId="6" fillId="0" borderId="0" xfId="0" applyFont="1"/>
    <xf numFmtId="10" fontId="6" fillId="0" borderId="0" xfId="0" applyNumberFormat="1" applyFont="1"/>
    <xf numFmtId="164" fontId="6" fillId="0" borderId="0" xfId="1" applyFont="1"/>
    <xf numFmtId="164" fontId="6" fillId="0" borderId="0" xfId="0" applyNumberFormat="1" applyFont="1"/>
    <xf numFmtId="10" fontId="3" fillId="0" borderId="0" xfId="2" applyNumberFormat="1" applyFont="1"/>
    <xf numFmtId="10" fontId="6" fillId="0" borderId="0" xfId="2" applyNumberFormat="1" applyFont="1"/>
    <xf numFmtId="165" fontId="6" fillId="0" borderId="0" xfId="2" applyNumberFormat="1" applyFont="1"/>
    <xf numFmtId="166" fontId="6" fillId="0" borderId="0" xfId="2" applyNumberFormat="1" applyFont="1"/>
    <xf numFmtId="166" fontId="3" fillId="0" borderId="0" xfId="2" applyNumberFormat="1" applyFont="1"/>
    <xf numFmtId="166" fontId="6" fillId="0" borderId="0" xfId="0" applyNumberFormat="1" applyFont="1"/>
    <xf numFmtId="0" fontId="7" fillId="0" borderId="0" xfId="0" applyFont="1"/>
    <xf numFmtId="164" fontId="6" fillId="0" borderId="1" xfId="1" applyFont="1" applyBorder="1"/>
    <xf numFmtId="164" fontId="7" fillId="0" borderId="1" xfId="1" applyFont="1" applyBorder="1"/>
    <xf numFmtId="167" fontId="6" fillId="0" borderId="0" xfId="0" applyNumberFormat="1" applyFont="1"/>
    <xf numFmtId="168" fontId="6" fillId="0" borderId="0" xfId="0" applyNumberFormat="1" applyFont="1"/>
    <xf numFmtId="169" fontId="6" fillId="0" borderId="0" xfId="1" applyNumberFormat="1" applyFont="1"/>
    <xf numFmtId="170" fontId="6" fillId="0" borderId="0" xfId="2" applyNumberFormat="1" applyFont="1"/>
    <xf numFmtId="2" fontId="6" fillId="0" borderId="0" xfId="2" applyNumberFormat="1" applyFont="1"/>
    <xf numFmtId="3" fontId="6" fillId="0" borderId="0" xfId="0" applyNumberFormat="1" applyFont="1"/>
    <xf numFmtId="3" fontId="8" fillId="0" borderId="0" xfId="0" applyNumberFormat="1" applyFont="1"/>
    <xf numFmtId="44" fontId="6" fillId="0" borderId="0" xfId="3" applyFont="1"/>
    <xf numFmtId="9" fontId="6" fillId="0" borderId="0" xfId="2" applyFont="1"/>
    <xf numFmtId="0" fontId="3" fillId="2" borderId="11" xfId="0" applyFont="1" applyFill="1" applyBorder="1" applyAlignment="1">
      <alignment horizontal="right"/>
    </xf>
    <xf numFmtId="0" fontId="3" fillId="2" borderId="12" xfId="0" applyFont="1" applyFill="1" applyBorder="1"/>
    <xf numFmtId="4" fontId="3" fillId="2" borderId="12" xfId="0" applyNumberFormat="1" applyFont="1" applyFill="1" applyBorder="1"/>
    <xf numFmtId="0" fontId="3" fillId="0" borderId="13" xfId="0" applyFont="1" applyBorder="1"/>
    <xf numFmtId="164" fontId="6" fillId="0" borderId="0" xfId="1" applyFont="1" applyBorder="1"/>
    <xf numFmtId="0" fontId="3" fillId="0" borderId="14" xfId="0" applyFont="1" applyBorder="1"/>
    <xf numFmtId="0" fontId="3" fillId="0" borderId="15" xfId="0" applyFont="1" applyBorder="1"/>
    <xf numFmtId="164" fontId="6" fillId="0" borderId="15" xfId="1" applyFont="1" applyBorder="1"/>
    <xf numFmtId="164" fontId="6" fillId="0" borderId="0" xfId="1" applyFont="1" applyFill="1" applyBorder="1"/>
    <xf numFmtId="164" fontId="6" fillId="0" borderId="15" xfId="1" applyFont="1" applyFill="1" applyBorder="1"/>
    <xf numFmtId="171" fontId="6" fillId="0" borderId="0" xfId="2" applyNumberFormat="1" applyFont="1"/>
    <xf numFmtId="10" fontId="6" fillId="0" borderId="3" xfId="2" applyNumberFormat="1" applyFont="1" applyBorder="1" applyAlignment="1">
      <alignment horizontal="center" wrapText="1"/>
    </xf>
    <xf numFmtId="10" fontId="6" fillId="0" borderId="4" xfId="2" applyNumberFormat="1" applyFont="1" applyBorder="1" applyAlignment="1">
      <alignment horizontal="center" wrapText="1"/>
    </xf>
    <xf numFmtId="10" fontId="6" fillId="0" borderId="5" xfId="2" applyNumberFormat="1" applyFont="1" applyBorder="1" applyAlignment="1">
      <alignment horizontal="center" wrapText="1"/>
    </xf>
    <xf numFmtId="10" fontId="6" fillId="0" borderId="6" xfId="2" applyNumberFormat="1" applyFont="1" applyBorder="1" applyAlignment="1">
      <alignment horizontal="center" wrapText="1"/>
    </xf>
    <xf numFmtId="10" fontId="6" fillId="0" borderId="2" xfId="2" applyNumberFormat="1" applyFont="1" applyBorder="1" applyAlignment="1">
      <alignment horizontal="center" wrapText="1"/>
    </xf>
    <xf numFmtId="10" fontId="6" fillId="0" borderId="7" xfId="2" applyNumberFormat="1" applyFont="1" applyBorder="1" applyAlignment="1">
      <alignment horizontal="center" wrapText="1"/>
    </xf>
    <xf numFmtId="10" fontId="6" fillId="0" borderId="8" xfId="2" applyNumberFormat="1" applyFont="1" applyBorder="1" applyAlignment="1">
      <alignment horizontal="center" wrapText="1"/>
    </xf>
    <xf numFmtId="10" fontId="6" fillId="0" borderId="9" xfId="2" applyNumberFormat="1" applyFont="1" applyBorder="1" applyAlignment="1">
      <alignment horizontal="center" wrapText="1"/>
    </xf>
    <xf numFmtId="10" fontId="6" fillId="0" borderId="10" xfId="2" applyNumberFormat="1" applyFont="1" applyBorder="1" applyAlignment="1">
      <alignment horizontal="center" wrapText="1"/>
    </xf>
  </cellXfs>
  <cellStyles count="5">
    <cellStyle name="Komma" xfId="1" builtinId="3"/>
    <cellStyle name="Normal" xfId="0" builtinId="0"/>
    <cellStyle name="Procent" xfId="2" builtinId="5"/>
    <cellStyle name="Valuta" xfId="3" builtinId="4"/>
    <cellStyle name="Valuta 2" xfId="4" xr:uid="{4B5D70BE-93A6-4389-BE91-502F7F1648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2F5AB-A368-424A-B75E-AED4A61012EF}">
  <dimension ref="A1:O54"/>
  <sheetViews>
    <sheetView topLeftCell="A40" workbookViewId="0">
      <selection sqref="A1:G54"/>
    </sheetView>
  </sheetViews>
  <sheetFormatPr defaultColWidth="8.7109375" defaultRowHeight="12.75" x14ac:dyDescent="0.2"/>
  <cols>
    <col min="1" max="1" width="8.7109375" style="12"/>
    <col min="2" max="2" width="16.140625" style="12" bestFit="1" customWidth="1"/>
    <col min="3" max="3" width="11.28515625" style="12" bestFit="1" customWidth="1"/>
    <col min="4" max="7" width="10.85546875" style="12" bestFit="1" customWidth="1"/>
    <col min="8" max="8" width="10" style="12" bestFit="1" customWidth="1"/>
    <col min="9" max="9" width="14.42578125" style="12" bestFit="1" customWidth="1"/>
    <col min="10" max="10" width="9.85546875" style="12" bestFit="1" customWidth="1"/>
    <col min="11" max="11" width="12.7109375" style="12" bestFit="1" customWidth="1"/>
    <col min="12" max="12" width="16.5703125" style="12" bestFit="1" customWidth="1"/>
    <col min="13" max="13" width="18.85546875" style="12" bestFit="1" customWidth="1"/>
    <col min="14" max="14" width="16.140625" style="12" bestFit="1" customWidth="1"/>
    <col min="15" max="15" width="10.28515625" style="12" bestFit="1" customWidth="1"/>
    <col min="16" max="16384" width="8.7109375" style="12"/>
  </cols>
  <sheetData>
    <row r="1" spans="1:15" x14ac:dyDescent="0.2">
      <c r="A1" s="1" t="s">
        <v>0</v>
      </c>
    </row>
    <row r="2" spans="1:15" x14ac:dyDescent="0.2">
      <c r="A2" s="2" t="s">
        <v>68</v>
      </c>
    </row>
    <row r="3" spans="1:15" x14ac:dyDescent="0.2">
      <c r="F3" s="2"/>
    </row>
    <row r="4" spans="1:15" x14ac:dyDescent="0.2">
      <c r="A4" s="12" t="s">
        <v>1</v>
      </c>
      <c r="D4" s="13">
        <v>5.5E-2</v>
      </c>
      <c r="I4" s="14"/>
    </row>
    <row r="5" spans="1:15" x14ac:dyDescent="0.2">
      <c r="A5" s="12" t="s">
        <v>2</v>
      </c>
      <c r="D5" s="13">
        <v>0.11</v>
      </c>
    </row>
    <row r="7" spans="1:15" x14ac:dyDescent="0.2">
      <c r="A7" s="3" t="s">
        <v>3</v>
      </c>
      <c r="B7" s="3"/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</row>
    <row r="8" spans="1:15" x14ac:dyDescent="0.2">
      <c r="A8" s="2"/>
      <c r="B8" s="2"/>
      <c r="C8" s="2"/>
      <c r="D8" s="2"/>
      <c r="E8" s="2"/>
      <c r="F8" s="2"/>
      <c r="G8" s="2"/>
    </row>
    <row r="9" spans="1:15" x14ac:dyDescent="0.2">
      <c r="A9" s="2"/>
      <c r="B9" s="1" t="s">
        <v>9</v>
      </c>
      <c r="C9" s="2"/>
      <c r="D9" s="2"/>
      <c r="E9" s="2"/>
      <c r="F9" s="2"/>
      <c r="G9" s="2"/>
    </row>
    <row r="10" spans="1:15" x14ac:dyDescent="0.2">
      <c r="A10" s="4">
        <v>19</v>
      </c>
      <c r="B10" s="5" t="s">
        <v>10</v>
      </c>
      <c r="C10" s="6">
        <v>24097.963093394381</v>
      </c>
      <c r="D10" s="6">
        <v>24492.596661177868</v>
      </c>
      <c r="E10" s="6">
        <v>24765.821479079528</v>
      </c>
      <c r="F10" s="6">
        <v>25160.466311781838</v>
      </c>
      <c r="G10" s="6">
        <v>25433.702615874863</v>
      </c>
      <c r="I10" s="7" t="s">
        <v>11</v>
      </c>
      <c r="J10" s="1" t="s">
        <v>12</v>
      </c>
      <c r="K10" s="1" t="s">
        <v>13</v>
      </c>
      <c r="L10" s="1" t="s">
        <v>14</v>
      </c>
      <c r="M10" s="1" t="s">
        <v>15</v>
      </c>
      <c r="O10" s="1"/>
    </row>
    <row r="11" spans="1:15" x14ac:dyDescent="0.2">
      <c r="A11" s="2"/>
      <c r="B11" s="12" t="s">
        <v>16</v>
      </c>
      <c r="C11" s="14">
        <f>C10*$D$4</f>
        <v>1325.3879701366909</v>
      </c>
      <c r="D11" s="14">
        <f t="shared" ref="D11:G11" si="0">D10*$D$4</f>
        <v>1347.0928163647827</v>
      </c>
      <c r="E11" s="14">
        <f t="shared" si="0"/>
        <v>1362.120181349374</v>
      </c>
      <c r="F11" s="14">
        <f t="shared" si="0"/>
        <v>1383.8256471480011</v>
      </c>
      <c r="G11" s="14">
        <f t="shared" si="0"/>
        <v>1398.8536438731176</v>
      </c>
      <c r="I11" s="2" t="s">
        <v>17</v>
      </c>
      <c r="J11" s="8" t="s">
        <v>18</v>
      </c>
      <c r="K11" s="12" t="s">
        <v>19</v>
      </c>
      <c r="L11" s="12" t="s">
        <v>20</v>
      </c>
      <c r="M11" s="2" t="s">
        <v>21</v>
      </c>
      <c r="N11" s="2"/>
      <c r="O11" s="2"/>
    </row>
    <row r="12" spans="1:15" x14ac:dyDescent="0.2">
      <c r="A12" s="2"/>
      <c r="B12" s="12" t="s">
        <v>22</v>
      </c>
      <c r="C12" s="14">
        <f>C10-C11</f>
        <v>22772.575123257691</v>
      </c>
      <c r="D12" s="14">
        <f>D10-D11</f>
        <v>23145.503844813084</v>
      </c>
      <c r="E12" s="14">
        <f>E10-E11</f>
        <v>23403.701297730153</v>
      </c>
      <c r="F12" s="14">
        <f>F10-F11</f>
        <v>23776.640664633836</v>
      </c>
      <c r="G12" s="14">
        <f>G10-G11</f>
        <v>24034.848972001746</v>
      </c>
      <c r="I12" s="2" t="s">
        <v>23</v>
      </c>
      <c r="J12" s="8" t="s">
        <v>24</v>
      </c>
      <c r="K12" s="2" t="s">
        <v>25</v>
      </c>
      <c r="L12" s="12" t="s">
        <v>26</v>
      </c>
      <c r="O12" s="2"/>
    </row>
    <row r="13" spans="1:15" x14ac:dyDescent="0.2">
      <c r="A13" s="2"/>
      <c r="B13" s="12" t="s">
        <v>27</v>
      </c>
      <c r="C13" s="14">
        <f>C10*$D$5</f>
        <v>2650.7759402733818</v>
      </c>
      <c r="D13" s="14">
        <f>D10*$D$5</f>
        <v>2694.1856327295654</v>
      </c>
      <c r="E13" s="14">
        <f>E10*$D$5</f>
        <v>2724.240362698748</v>
      </c>
      <c r="F13" s="14">
        <f>F10*$D$5</f>
        <v>2767.6512942960021</v>
      </c>
      <c r="G13" s="14">
        <f>G10*$D$5</f>
        <v>2797.7072877462351</v>
      </c>
      <c r="I13" s="2"/>
      <c r="J13" s="8"/>
      <c r="K13" s="2"/>
      <c r="O13" s="2"/>
    </row>
    <row r="14" spans="1:15" x14ac:dyDescent="0.2">
      <c r="A14" s="2" t="s">
        <v>28</v>
      </c>
      <c r="B14" s="1"/>
      <c r="C14" s="2"/>
      <c r="D14" s="9"/>
      <c r="E14" s="9"/>
      <c r="F14" s="2"/>
      <c r="G14" s="2"/>
      <c r="I14" s="2" t="s">
        <v>29</v>
      </c>
      <c r="J14" s="8" t="s">
        <v>30</v>
      </c>
      <c r="K14" s="12" t="s">
        <v>31</v>
      </c>
      <c r="L14" s="12" t="s">
        <v>32</v>
      </c>
      <c r="O14" s="2"/>
    </row>
    <row r="15" spans="1:15" x14ac:dyDescent="0.2">
      <c r="A15" s="2"/>
      <c r="B15" s="1" t="s">
        <v>33</v>
      </c>
      <c r="C15" s="2"/>
      <c r="D15" s="2"/>
      <c r="E15" s="2"/>
      <c r="F15" s="2"/>
      <c r="G15" s="2"/>
      <c r="I15" s="2" t="s">
        <v>34</v>
      </c>
      <c r="J15" s="8" t="s">
        <v>35</v>
      </c>
      <c r="K15" s="12" t="s">
        <v>36</v>
      </c>
      <c r="L15" s="12" t="s">
        <v>37</v>
      </c>
      <c r="O15" s="2"/>
    </row>
    <row r="16" spans="1:15" x14ac:dyDescent="0.2">
      <c r="A16" s="4">
        <v>24</v>
      </c>
      <c r="B16" s="5" t="s">
        <v>10</v>
      </c>
      <c r="C16" s="6">
        <v>26009.089587237653</v>
      </c>
      <c r="D16" s="6">
        <v>26401.293219454816</v>
      </c>
      <c r="E16" s="6">
        <v>26672.869050930502</v>
      </c>
      <c r="F16" s="6">
        <v>27065.072683147664</v>
      </c>
      <c r="G16" s="6">
        <v>27336.54324160099</v>
      </c>
      <c r="I16" s="2" t="s">
        <v>38</v>
      </c>
      <c r="J16" s="8" t="s">
        <v>39</v>
      </c>
      <c r="K16" s="2" t="s">
        <v>40</v>
      </c>
      <c r="L16" s="12" t="s">
        <v>41</v>
      </c>
      <c r="O16" s="2"/>
    </row>
    <row r="17" spans="1:15" x14ac:dyDescent="0.2">
      <c r="A17" s="2"/>
      <c r="B17" s="2" t="s">
        <v>16</v>
      </c>
      <c r="C17" s="14">
        <f>C16*$D$4</f>
        <v>1430.499927298071</v>
      </c>
      <c r="D17" s="14">
        <f t="shared" ref="D17:G17" si="1">D16*$D$4</f>
        <v>1452.0711270700149</v>
      </c>
      <c r="E17" s="14">
        <f t="shared" si="1"/>
        <v>1467.0077978011775</v>
      </c>
      <c r="F17" s="14">
        <f t="shared" si="1"/>
        <v>1488.5789975731216</v>
      </c>
      <c r="G17" s="14">
        <f t="shared" si="1"/>
        <v>1503.5098782880546</v>
      </c>
      <c r="I17" s="2" t="s">
        <v>42</v>
      </c>
      <c r="K17" s="2" t="s">
        <v>43</v>
      </c>
      <c r="L17" s="2" t="s">
        <v>44</v>
      </c>
      <c r="O17" s="2"/>
    </row>
    <row r="18" spans="1:15" x14ac:dyDescent="0.2">
      <c r="A18" s="2"/>
      <c r="B18" s="2" t="s">
        <v>22</v>
      </c>
      <c r="C18" s="14">
        <f>C16-C17</f>
        <v>24578.589659939582</v>
      </c>
      <c r="D18" s="14">
        <f>D16-D17</f>
        <v>24949.2220923848</v>
      </c>
      <c r="E18" s="14">
        <f>E16-E17</f>
        <v>25205.861253129326</v>
      </c>
      <c r="F18" s="14">
        <f>F16-F17</f>
        <v>25576.493685574544</v>
      </c>
      <c r="G18" s="14">
        <f>G16-G17</f>
        <v>25833.033363312934</v>
      </c>
      <c r="I18" s="2"/>
      <c r="K18" s="2"/>
      <c r="L18" s="2"/>
      <c r="O18" s="2"/>
    </row>
    <row r="19" spans="1:15" x14ac:dyDescent="0.2">
      <c r="A19" s="2"/>
      <c r="B19" s="2" t="s">
        <v>27</v>
      </c>
      <c r="C19" s="14">
        <f>C16*$D$5</f>
        <v>2860.9998545961421</v>
      </c>
      <c r="D19" s="14">
        <f>D16*$D$5</f>
        <v>2904.1422541400298</v>
      </c>
      <c r="E19" s="14">
        <f>E16*$D$5</f>
        <v>2934.015595602355</v>
      </c>
      <c r="F19" s="14">
        <f>F16*$D$5</f>
        <v>2977.1579951462431</v>
      </c>
      <c r="G19" s="14">
        <f>G16*$D$5</f>
        <v>3007.0197565761091</v>
      </c>
      <c r="I19" s="2" t="s">
        <v>45</v>
      </c>
      <c r="K19" s="12" t="s">
        <v>46</v>
      </c>
      <c r="L19" s="12" t="s">
        <v>47</v>
      </c>
      <c r="O19" s="2"/>
    </row>
    <row r="20" spans="1:15" x14ac:dyDescent="0.2">
      <c r="A20" s="2" t="s">
        <v>28</v>
      </c>
      <c r="B20" s="2"/>
      <c r="C20" s="14"/>
      <c r="D20" s="14"/>
      <c r="E20" s="14"/>
      <c r="F20" s="14"/>
      <c r="G20" s="10"/>
      <c r="I20" s="2" t="s">
        <v>48</v>
      </c>
      <c r="K20" s="12" t="s">
        <v>49</v>
      </c>
      <c r="L20" s="12" t="s">
        <v>50</v>
      </c>
      <c r="O20" s="11"/>
    </row>
    <row r="21" spans="1:15" x14ac:dyDescent="0.2">
      <c r="A21" s="4">
        <v>25</v>
      </c>
      <c r="B21" s="5" t="s">
        <v>10</v>
      </c>
      <c r="C21" s="6">
        <v>26428.292504212863</v>
      </c>
      <c r="D21" s="6">
        <v>26808.219708879114</v>
      </c>
      <c r="E21" s="6">
        <v>27071.21643183185</v>
      </c>
      <c r="F21" s="6">
        <v>27451.342373324245</v>
      </c>
      <c r="G21" s="6">
        <v>27714.32854634746</v>
      </c>
      <c r="I21" s="2" t="s">
        <v>51</v>
      </c>
      <c r="L21" s="12" t="s">
        <v>52</v>
      </c>
      <c r="O21" s="11"/>
    </row>
    <row r="22" spans="1:15" x14ac:dyDescent="0.2">
      <c r="A22" s="2"/>
      <c r="B22" s="2" t="s">
        <v>16</v>
      </c>
      <c r="C22" s="14">
        <f>C21*$D$4</f>
        <v>1453.5560877317075</v>
      </c>
      <c r="D22" s="14">
        <f t="shared" ref="D22:G22" si="2">D21*$D$4</f>
        <v>1474.4520839883512</v>
      </c>
      <c r="E22" s="14">
        <f t="shared" si="2"/>
        <v>1488.9169037507518</v>
      </c>
      <c r="F22" s="14">
        <f t="shared" si="2"/>
        <v>1509.8238305328334</v>
      </c>
      <c r="G22" s="14">
        <f t="shared" si="2"/>
        <v>1524.2880700491103</v>
      </c>
      <c r="I22" s="11" t="s">
        <v>53</v>
      </c>
      <c r="L22" s="12" t="s">
        <v>54</v>
      </c>
      <c r="O22" s="11"/>
    </row>
    <row r="23" spans="1:15" x14ac:dyDescent="0.2">
      <c r="A23" s="2"/>
      <c r="B23" s="2" t="s">
        <v>22</v>
      </c>
      <c r="C23" s="14">
        <f>C21-C22</f>
        <v>24974.736416481155</v>
      </c>
      <c r="D23" s="14">
        <f>D21-D22</f>
        <v>25333.767624890763</v>
      </c>
      <c r="E23" s="14">
        <f>E21-E22</f>
        <v>25582.299528081097</v>
      </c>
      <c r="F23" s="14">
        <f>F21-F22</f>
        <v>25941.518542791411</v>
      </c>
      <c r="G23" s="14">
        <f>G21-G22</f>
        <v>26190.040476298349</v>
      </c>
      <c r="I23" s="11"/>
      <c r="O23" s="8"/>
    </row>
    <row r="24" spans="1:15" x14ac:dyDescent="0.2">
      <c r="A24" s="2"/>
      <c r="B24" s="2" t="s">
        <v>27</v>
      </c>
      <c r="C24" s="14">
        <f>C21*$D$5</f>
        <v>2907.112175463415</v>
      </c>
      <c r="D24" s="14">
        <f>D21*$D$5</f>
        <v>2948.9041679767024</v>
      </c>
      <c r="E24" s="14">
        <f>E21*$D$5</f>
        <v>2977.8338075015035</v>
      </c>
      <c r="F24" s="14">
        <f>F21*$D$5</f>
        <v>3019.6476610656669</v>
      </c>
      <c r="G24" s="14">
        <f>G21*$D$5</f>
        <v>3048.5761400982205</v>
      </c>
      <c r="I24" s="11" t="s">
        <v>55</v>
      </c>
      <c r="L24" s="2" t="s">
        <v>56</v>
      </c>
      <c r="O24" s="8"/>
    </row>
    <row r="25" spans="1:15" x14ac:dyDescent="0.2">
      <c r="A25" s="2" t="s">
        <v>28</v>
      </c>
      <c r="B25" s="2"/>
      <c r="C25" s="14"/>
      <c r="D25" s="14"/>
      <c r="E25" s="14"/>
      <c r="F25" s="10"/>
      <c r="G25" s="14"/>
      <c r="I25" s="11" t="s">
        <v>57</v>
      </c>
      <c r="L25" s="12" t="s">
        <v>58</v>
      </c>
      <c r="O25" s="8"/>
    </row>
    <row r="26" spans="1:15" x14ac:dyDescent="0.2">
      <c r="A26" s="4">
        <v>26</v>
      </c>
      <c r="B26" s="5" t="s">
        <v>10</v>
      </c>
      <c r="C26" s="6">
        <v>26857.137232186127</v>
      </c>
      <c r="D26" s="6">
        <v>27224.10168061962</v>
      </c>
      <c r="E26" s="6">
        <v>27478.023076048874</v>
      </c>
      <c r="F26" s="6">
        <v>27844.908112975565</v>
      </c>
      <c r="G26" s="6">
        <v>28098.838655437576</v>
      </c>
      <c r="L26" s="12" t="s">
        <v>59</v>
      </c>
      <c r="O26" s="8"/>
    </row>
    <row r="27" spans="1:15" x14ac:dyDescent="0.2">
      <c r="A27" s="2"/>
      <c r="B27" s="2" t="s">
        <v>16</v>
      </c>
      <c r="C27" s="14">
        <f>C26*$D$4</f>
        <v>1477.1425477702371</v>
      </c>
      <c r="D27" s="14">
        <f t="shared" ref="D27:G27" si="3">D26*$D$4</f>
        <v>1497.3255924340792</v>
      </c>
      <c r="E27" s="14">
        <f t="shared" si="3"/>
        <v>1511.291269182688</v>
      </c>
      <c r="F27" s="14">
        <f t="shared" si="3"/>
        <v>1531.4699462136562</v>
      </c>
      <c r="G27" s="14">
        <f t="shared" si="3"/>
        <v>1545.4361260490666</v>
      </c>
      <c r="L27" s="12" t="s">
        <v>60</v>
      </c>
      <c r="O27" s="8"/>
    </row>
    <row r="28" spans="1:15" x14ac:dyDescent="0.2">
      <c r="A28" s="2"/>
      <c r="B28" s="2" t="s">
        <v>22</v>
      </c>
      <c r="C28" s="14">
        <f>C26-C27</f>
        <v>25379.994684415891</v>
      </c>
      <c r="D28" s="14">
        <f>D26-D27</f>
        <v>25726.776088185543</v>
      </c>
      <c r="E28" s="14">
        <f>E26-E27</f>
        <v>25966.731806866184</v>
      </c>
      <c r="F28" s="14">
        <f>F26-F27</f>
        <v>26313.438166761909</v>
      </c>
      <c r="G28" s="14">
        <f>G26-G27</f>
        <v>26553.40252938851</v>
      </c>
      <c r="L28" s="12" t="s">
        <v>61</v>
      </c>
    </row>
    <row r="29" spans="1:15" x14ac:dyDescent="0.2">
      <c r="A29" s="2"/>
      <c r="B29" s="2" t="s">
        <v>27</v>
      </c>
      <c r="C29" s="14">
        <f>C26*$D$5</f>
        <v>2954.2850955404742</v>
      </c>
      <c r="D29" s="14">
        <f>D26*$D$5</f>
        <v>2994.6511848681585</v>
      </c>
      <c r="E29" s="14">
        <f>E26*$D$5</f>
        <v>3022.582538365376</v>
      </c>
      <c r="F29" s="14">
        <f>F26*$D$5</f>
        <v>3062.9398924273123</v>
      </c>
      <c r="G29" s="14">
        <f>G26*$D$5</f>
        <v>3090.8722520981332</v>
      </c>
      <c r="L29" s="12" t="s">
        <v>62</v>
      </c>
      <c r="O29" s="2"/>
    </row>
    <row r="30" spans="1:15" x14ac:dyDescent="0.2">
      <c r="A30" s="2" t="s">
        <v>28</v>
      </c>
      <c r="B30" s="2"/>
      <c r="C30" s="14"/>
      <c r="D30" s="14"/>
      <c r="E30" s="10"/>
      <c r="F30" s="14"/>
      <c r="G30" s="14"/>
      <c r="L30" s="12" t="s">
        <v>63</v>
      </c>
    </row>
    <row r="31" spans="1:15" x14ac:dyDescent="0.2">
      <c r="A31" s="4">
        <v>28</v>
      </c>
      <c r="B31" s="5" t="s">
        <v>10</v>
      </c>
      <c r="C31" s="6">
        <v>27744.15063455499</v>
      </c>
      <c r="D31" s="6">
        <v>28081.97932346279</v>
      </c>
      <c r="E31" s="6">
        <v>28315.840286889827</v>
      </c>
      <c r="F31" s="6">
        <v>28653.668975797624</v>
      </c>
      <c r="G31" s="6">
        <v>28887.441380685061</v>
      </c>
      <c r="L31" s="12" t="s">
        <v>64</v>
      </c>
    </row>
    <row r="32" spans="1:15" x14ac:dyDescent="0.2">
      <c r="A32" s="2"/>
      <c r="B32" s="2" t="s">
        <v>16</v>
      </c>
      <c r="C32" s="14">
        <f>C31*$D$4</f>
        <v>1525.9282849005244</v>
      </c>
      <c r="D32" s="14">
        <f t="shared" ref="D32:G32" si="4">D31*$D$4</f>
        <v>1544.5088627904536</v>
      </c>
      <c r="E32" s="14">
        <f t="shared" si="4"/>
        <v>1557.3712157789405</v>
      </c>
      <c r="F32" s="14">
        <f t="shared" si="4"/>
        <v>1575.9517936688694</v>
      </c>
      <c r="G32" s="14">
        <f t="shared" si="4"/>
        <v>1588.8092759376784</v>
      </c>
      <c r="L32" s="2" t="s">
        <v>65</v>
      </c>
      <c r="O32" s="2"/>
    </row>
    <row r="33" spans="1:15" x14ac:dyDescent="0.2">
      <c r="A33" s="2"/>
      <c r="B33" s="2" t="s">
        <v>22</v>
      </c>
      <c r="C33" s="14">
        <f>C31-C32</f>
        <v>26218.222349654465</v>
      </c>
      <c r="D33" s="14">
        <f>D31-D32</f>
        <v>26537.470460672335</v>
      </c>
      <c r="E33" s="14">
        <f>E31-E32</f>
        <v>26758.469071110885</v>
      </c>
      <c r="F33" s="14">
        <f>F31-F32</f>
        <v>27077.717182128756</v>
      </c>
      <c r="G33" s="14">
        <f>G31-G32</f>
        <v>27298.632104747383</v>
      </c>
      <c r="L33" s="12" t="s">
        <v>66</v>
      </c>
      <c r="O33" s="2"/>
    </row>
    <row r="34" spans="1:15" x14ac:dyDescent="0.2">
      <c r="A34" s="2"/>
      <c r="B34" s="2" t="s">
        <v>27</v>
      </c>
      <c r="C34" s="14">
        <f>C31*$D$5</f>
        <v>3051.8565698010489</v>
      </c>
      <c r="D34" s="14">
        <f>D31*$D$5</f>
        <v>3089.0177255809072</v>
      </c>
      <c r="E34" s="14">
        <f>E31*$D$5</f>
        <v>3114.742431557881</v>
      </c>
      <c r="F34" s="14">
        <f>F31*$D$5</f>
        <v>3151.9035873377388</v>
      </c>
      <c r="G34" s="14">
        <f>G31*$D$5</f>
        <v>3177.6185518753568</v>
      </c>
    </row>
    <row r="35" spans="1:15" x14ac:dyDescent="0.2">
      <c r="A35" s="4">
        <v>29</v>
      </c>
      <c r="B35" s="5" t="s">
        <v>10</v>
      </c>
      <c r="C35" s="6">
        <v>28202.618194021714</v>
      </c>
      <c r="D35" s="6">
        <v>28524.462066533193</v>
      </c>
      <c r="E35" s="6">
        <v>28747.220003058897</v>
      </c>
      <c r="F35" s="6">
        <v>29068.975317030792</v>
      </c>
      <c r="G35" s="6">
        <v>29291.821812096099</v>
      </c>
    </row>
    <row r="36" spans="1:15" x14ac:dyDescent="0.2">
      <c r="A36" s="2"/>
      <c r="B36" s="2" t="s">
        <v>16</v>
      </c>
      <c r="C36" s="14">
        <f>C35*$D$4</f>
        <v>1551.1440006711944</v>
      </c>
      <c r="D36" s="14">
        <f t="shared" ref="D36:G36" si="5">D35*$D$4</f>
        <v>1568.8454136593257</v>
      </c>
      <c r="E36" s="14">
        <f t="shared" si="5"/>
        <v>1581.0971001682394</v>
      </c>
      <c r="F36" s="14">
        <f t="shared" si="5"/>
        <v>1598.7936424366935</v>
      </c>
      <c r="G36" s="14">
        <f t="shared" si="5"/>
        <v>1611.0501996652854</v>
      </c>
    </row>
    <row r="37" spans="1:15" x14ac:dyDescent="0.2">
      <c r="A37" s="2"/>
      <c r="B37" s="2" t="s">
        <v>22</v>
      </c>
      <c r="C37" s="14">
        <f>C35-C36</f>
        <v>26651.474193350521</v>
      </c>
      <c r="D37" s="14">
        <f>D35-D36</f>
        <v>26955.616652873869</v>
      </c>
      <c r="E37" s="14">
        <f>E35-E36</f>
        <v>27166.122902890656</v>
      </c>
      <c r="F37" s="14">
        <f>F35-F36</f>
        <v>27470.1816745941</v>
      </c>
      <c r="G37" s="14">
        <f>G35-G36</f>
        <v>27680.771612430814</v>
      </c>
    </row>
    <row r="38" spans="1:15" x14ac:dyDescent="0.2">
      <c r="A38" s="2"/>
      <c r="B38" s="2" t="s">
        <v>27</v>
      </c>
      <c r="C38" s="14">
        <f>C35*$D$5</f>
        <v>3102.2880013423887</v>
      </c>
      <c r="D38" s="14">
        <f>D35*$D$5</f>
        <v>3137.6908273186514</v>
      </c>
      <c r="E38" s="14">
        <f>E35*$D$5</f>
        <v>3162.1942003364788</v>
      </c>
      <c r="F38" s="14">
        <f>F35*$D$5</f>
        <v>3197.587284873387</v>
      </c>
      <c r="G38" s="14">
        <f>G35*$D$5</f>
        <v>3222.1003993305708</v>
      </c>
    </row>
    <row r="39" spans="1:15" x14ac:dyDescent="0.2">
      <c r="A39" s="4">
        <v>30</v>
      </c>
      <c r="B39" s="5" t="s">
        <v>10</v>
      </c>
      <c r="C39" s="6">
        <v>28671.021339306135</v>
      </c>
      <c r="D39" s="6">
        <v>28975.723174840638</v>
      </c>
      <c r="E39" s="6">
        <v>29186.780314322779</v>
      </c>
      <c r="F39" s="6">
        <v>29491.477039605797</v>
      </c>
      <c r="G39" s="6">
        <v>29702.445620548348</v>
      </c>
    </row>
    <row r="40" spans="1:15" x14ac:dyDescent="0.2">
      <c r="A40" s="2"/>
      <c r="B40" s="2" t="s">
        <v>16</v>
      </c>
      <c r="C40" s="14">
        <f>C39*$D$4</f>
        <v>1576.9061736618373</v>
      </c>
      <c r="D40" s="14">
        <f t="shared" ref="D40:G40" si="6">D39*$D$4</f>
        <v>1593.664774616235</v>
      </c>
      <c r="E40" s="14">
        <f t="shared" si="6"/>
        <v>1605.2729172877528</v>
      </c>
      <c r="F40" s="14">
        <f t="shared" si="6"/>
        <v>1622.0312371783189</v>
      </c>
      <c r="G40" s="14">
        <f t="shared" si="6"/>
        <v>1633.6345091301591</v>
      </c>
    </row>
    <row r="41" spans="1:15" x14ac:dyDescent="0.2">
      <c r="A41" s="2"/>
      <c r="B41" s="2" t="s">
        <v>22</v>
      </c>
      <c r="C41" s="14">
        <f>C39-C40</f>
        <v>27094.115165644296</v>
      </c>
      <c r="D41" s="14">
        <f>D39-D40</f>
        <v>27382.058400224403</v>
      </c>
      <c r="E41" s="14">
        <f>E39-E40</f>
        <v>27581.507397035028</v>
      </c>
      <c r="F41" s="14">
        <f>F39-F40</f>
        <v>27869.445802427479</v>
      </c>
      <c r="G41" s="14">
        <f>G39-G40</f>
        <v>28068.811111418188</v>
      </c>
      <c r="O41" s="2"/>
    </row>
    <row r="42" spans="1:15" x14ac:dyDescent="0.2">
      <c r="A42" s="2"/>
      <c r="B42" s="2" t="s">
        <v>27</v>
      </c>
      <c r="C42" s="14">
        <f>C39*$D$5</f>
        <v>3153.8123473236747</v>
      </c>
      <c r="D42" s="14">
        <f>D39*$D$5</f>
        <v>3187.3295492324701</v>
      </c>
      <c r="E42" s="14">
        <f>E39*$D$5</f>
        <v>3210.5458345755055</v>
      </c>
      <c r="F42" s="14">
        <f>F39*$D$5</f>
        <v>3244.0624743566377</v>
      </c>
      <c r="G42" s="14">
        <f>G39*$D$5</f>
        <v>3267.2690182603183</v>
      </c>
    </row>
    <row r="43" spans="1:15" x14ac:dyDescent="0.2">
      <c r="A43" s="2" t="s">
        <v>28</v>
      </c>
      <c r="B43" s="2"/>
      <c r="C43" s="10"/>
      <c r="D43" s="14"/>
      <c r="E43" s="14"/>
      <c r="F43" s="14"/>
      <c r="G43" s="14"/>
    </row>
    <row r="44" spans="1:15" x14ac:dyDescent="0.2">
      <c r="A44" s="4">
        <v>31</v>
      </c>
      <c r="B44" s="5" t="s">
        <v>10</v>
      </c>
      <c r="C44" s="6">
        <v>29150.039590209635</v>
      </c>
      <c r="D44" s="6">
        <v>29436.714652685729</v>
      </c>
      <c r="E44" s="6">
        <v>29635.107921006242</v>
      </c>
      <c r="F44" s="6">
        <v>29921.782983482331</v>
      </c>
      <c r="G44" s="6">
        <v>30120.176251802841</v>
      </c>
    </row>
    <row r="45" spans="1:15" x14ac:dyDescent="0.2">
      <c r="A45" s="2"/>
      <c r="B45" s="2" t="s">
        <v>16</v>
      </c>
      <c r="C45" s="14">
        <f>C44*$D$4</f>
        <v>1603.25217746153</v>
      </c>
      <c r="D45" s="14">
        <f t="shared" ref="D45:G45" si="7">D44*$D$4</f>
        <v>1619.0193058977152</v>
      </c>
      <c r="E45" s="14">
        <f t="shared" si="7"/>
        <v>1629.9309356553433</v>
      </c>
      <c r="F45" s="14">
        <f t="shared" si="7"/>
        <v>1645.6980640915283</v>
      </c>
      <c r="G45" s="14">
        <f t="shared" si="7"/>
        <v>1656.6096938491562</v>
      </c>
    </row>
    <row r="46" spans="1:15" x14ac:dyDescent="0.2">
      <c r="A46" s="2"/>
      <c r="B46" s="2" t="s">
        <v>22</v>
      </c>
      <c r="C46" s="14">
        <f>C44-C45</f>
        <v>27546.787412748105</v>
      </c>
      <c r="D46" s="14">
        <f>D44-D45</f>
        <v>27817.695346788012</v>
      </c>
      <c r="E46" s="14">
        <f>E44-E45</f>
        <v>28005.176985350899</v>
      </c>
      <c r="F46" s="14">
        <f>F44-F45</f>
        <v>28276.084919390803</v>
      </c>
      <c r="G46" s="14">
        <f>G44-G45</f>
        <v>28463.566557953684</v>
      </c>
      <c r="O46" s="2"/>
    </row>
    <row r="47" spans="1:15" x14ac:dyDescent="0.2">
      <c r="A47" s="2"/>
      <c r="B47" s="2" t="s">
        <v>27</v>
      </c>
      <c r="C47" s="14">
        <f>C44*$D$5</f>
        <v>3206.50435492306</v>
      </c>
      <c r="D47" s="14">
        <f>D44*$D$5</f>
        <v>3238.0386117954304</v>
      </c>
      <c r="E47" s="14">
        <f>E44*$D$5</f>
        <v>3259.8618713106866</v>
      </c>
      <c r="F47" s="14">
        <f>F44*$D$5</f>
        <v>3291.3961281830566</v>
      </c>
      <c r="G47" s="14">
        <f>G44*$D$5</f>
        <v>3313.2193876983124</v>
      </c>
    </row>
    <row r="48" spans="1:15" x14ac:dyDescent="0.2">
      <c r="A48" s="2"/>
      <c r="B48" s="1"/>
      <c r="C48" s="2"/>
      <c r="D48" s="2"/>
      <c r="E48" s="2"/>
      <c r="F48" s="2"/>
      <c r="G48" s="2"/>
    </row>
    <row r="49" spans="1:15" x14ac:dyDescent="0.2">
      <c r="A49" s="2"/>
      <c r="B49" s="1" t="s">
        <v>67</v>
      </c>
      <c r="C49" s="2"/>
      <c r="D49" s="2"/>
      <c r="E49" s="2"/>
      <c r="F49" s="2"/>
      <c r="G49" s="2"/>
    </row>
    <row r="50" spans="1:15" x14ac:dyDescent="0.2">
      <c r="A50" s="4">
        <v>39</v>
      </c>
      <c r="B50" s="5" t="s">
        <v>10</v>
      </c>
      <c r="C50" s="6">
        <v>33417.520635693938</v>
      </c>
      <c r="D50" s="6">
        <v>33515.543869204608</v>
      </c>
      <c r="E50" s="6">
        <v>33583.361069524464</v>
      </c>
      <c r="F50" s="6">
        <v>33681.391874225134</v>
      </c>
      <c r="G50" s="6">
        <v>33749.316274092038</v>
      </c>
    </row>
    <row r="51" spans="1:15" x14ac:dyDescent="0.2">
      <c r="A51" s="2"/>
      <c r="B51" s="2" t="s">
        <v>16</v>
      </c>
      <c r="C51" s="14">
        <f>C50*$D$4</f>
        <v>1837.9636349631667</v>
      </c>
      <c r="D51" s="14">
        <f t="shared" ref="D51:G51" si="8">D50*$D$4</f>
        <v>1843.3549128062534</v>
      </c>
      <c r="E51" s="14">
        <f t="shared" si="8"/>
        <v>1847.0848588238455</v>
      </c>
      <c r="F51" s="14">
        <f t="shared" si="8"/>
        <v>1852.4765530823825</v>
      </c>
      <c r="G51" s="14">
        <f t="shared" si="8"/>
        <v>1856.2123950750622</v>
      </c>
    </row>
    <row r="52" spans="1:15" x14ac:dyDescent="0.2">
      <c r="A52" s="2"/>
      <c r="B52" s="2" t="s">
        <v>22</v>
      </c>
      <c r="C52" s="14">
        <f>C50-C51</f>
        <v>31579.557000730772</v>
      </c>
      <c r="D52" s="14">
        <f>D50-D51</f>
        <v>31672.188956398353</v>
      </c>
      <c r="E52" s="14">
        <f>E50-E51</f>
        <v>31736.27621070062</v>
      </c>
      <c r="F52" s="14">
        <f>F50-F51</f>
        <v>31828.915321142751</v>
      </c>
      <c r="G52" s="14">
        <f>G50-G51</f>
        <v>31893.103879016977</v>
      </c>
    </row>
    <row r="53" spans="1:15" x14ac:dyDescent="0.2">
      <c r="A53" s="2"/>
      <c r="B53" s="2" t="s">
        <v>27</v>
      </c>
      <c r="C53" s="14">
        <f>C50*$D$5</f>
        <v>3675.9272699263333</v>
      </c>
      <c r="D53" s="14">
        <f>D50*$D$5</f>
        <v>3686.7098256125068</v>
      </c>
      <c r="E53" s="14">
        <f>E50*$D$5</f>
        <v>3694.169717647691</v>
      </c>
      <c r="F53" s="14">
        <f>F50*$D$5</f>
        <v>3704.9531061647649</v>
      </c>
      <c r="G53" s="14">
        <f>G50*$D$5</f>
        <v>3712.4247901501244</v>
      </c>
    </row>
    <row r="54" spans="1:15" x14ac:dyDescent="0.2">
      <c r="A54" s="2" t="s">
        <v>28</v>
      </c>
      <c r="E54" s="9"/>
      <c r="O54" s="2"/>
    </row>
  </sheetData>
  <dataValidations disablePrompts="1" count="1">
    <dataValidation type="list" showInputMessage="1" showErrorMessage="1" sqref="I3" xr:uid="{CEB0D62E-0D58-4DE2-A937-E272D0CC8881}">
      <formula1>Kommune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62A61-AB6D-4560-A875-2D9BC43B51D4}">
  <dimension ref="A1:M54"/>
  <sheetViews>
    <sheetView workbookViewId="0">
      <selection activeCell="I11" sqref="I11:M35"/>
    </sheetView>
  </sheetViews>
  <sheetFormatPr defaultColWidth="8.7109375" defaultRowHeight="12.75" x14ac:dyDescent="0.2"/>
  <cols>
    <col min="1" max="1" width="8.7109375" style="12"/>
    <col min="2" max="2" width="25" style="12" customWidth="1"/>
    <col min="3" max="3" width="11.28515625" style="12" customWidth="1"/>
    <col min="4" max="7" width="10.85546875" style="12" customWidth="1"/>
    <col min="8" max="8" width="8.7109375" style="12"/>
    <col min="9" max="9" width="14.42578125" style="12" bestFit="1" customWidth="1"/>
    <col min="10" max="10" width="9.85546875" style="12" bestFit="1" customWidth="1"/>
    <col min="11" max="11" width="12.7109375" style="12" bestFit="1" customWidth="1"/>
    <col min="12" max="12" width="16.5703125" style="12" bestFit="1" customWidth="1"/>
    <col min="13" max="13" width="18.85546875" style="12" bestFit="1" customWidth="1"/>
    <col min="14" max="16384" width="8.7109375" style="12"/>
  </cols>
  <sheetData>
    <row r="1" spans="1:13" x14ac:dyDescent="0.2">
      <c r="A1" s="1" t="s">
        <v>82</v>
      </c>
    </row>
    <row r="2" spans="1:13" x14ac:dyDescent="0.2">
      <c r="A2" s="2" t="s">
        <v>83</v>
      </c>
    </row>
    <row r="4" spans="1:13" x14ac:dyDescent="0.2">
      <c r="A4" s="12" t="s">
        <v>1</v>
      </c>
      <c r="D4" s="13">
        <v>5.5E-2</v>
      </c>
    </row>
    <row r="5" spans="1:13" x14ac:dyDescent="0.2">
      <c r="A5" s="12" t="s">
        <v>2</v>
      </c>
      <c r="D5" s="13">
        <v>0.11</v>
      </c>
    </row>
    <row r="8" spans="1:13" x14ac:dyDescent="0.2">
      <c r="A8" s="3" t="s">
        <v>3</v>
      </c>
      <c r="B8" s="3"/>
      <c r="C8" s="3" t="s">
        <v>4</v>
      </c>
      <c r="D8" s="3" t="s">
        <v>5</v>
      </c>
      <c r="E8" s="3" t="s">
        <v>6</v>
      </c>
      <c r="F8" s="3" t="s">
        <v>7</v>
      </c>
      <c r="G8" s="3" t="s">
        <v>8</v>
      </c>
    </row>
    <row r="9" spans="1:13" x14ac:dyDescent="0.2">
      <c r="A9" s="2"/>
      <c r="B9" s="2"/>
      <c r="C9" s="2"/>
      <c r="D9" s="2"/>
      <c r="E9" s="2"/>
      <c r="F9" s="2"/>
      <c r="G9" s="2"/>
    </row>
    <row r="10" spans="1:13" x14ac:dyDescent="0.2">
      <c r="A10" s="2"/>
      <c r="B10" s="1" t="s">
        <v>9</v>
      </c>
      <c r="C10" s="2"/>
      <c r="D10" s="2"/>
      <c r="E10" s="2"/>
      <c r="F10" s="2"/>
      <c r="G10" s="2"/>
    </row>
    <row r="11" spans="1:13" x14ac:dyDescent="0.2">
      <c r="A11" s="4">
        <v>19</v>
      </c>
      <c r="B11" s="5" t="s">
        <v>10</v>
      </c>
      <c r="C11" s="6">
        <f>+'Løntabel oktober 2017'!C10/160.33</f>
        <v>150.30227089998365</v>
      </c>
      <c r="D11" s="6">
        <f>+'Løntabel oktober 2017'!D10/160.33</f>
        <v>152.76365409578909</v>
      </c>
      <c r="E11" s="6">
        <f>+'Løntabel oktober 2017'!E10/160.33</f>
        <v>154.46779441825939</v>
      </c>
      <c r="F11" s="6">
        <f>+'Løntabel oktober 2017'!F10/160.33</f>
        <v>156.92924787489451</v>
      </c>
      <c r="G11" s="6">
        <f>+'Løntabel oktober 2017'!G10/160.33</f>
        <v>158.63345983830138</v>
      </c>
      <c r="I11" s="7" t="s">
        <v>11</v>
      </c>
      <c r="J11" s="1" t="s">
        <v>12</v>
      </c>
      <c r="K11" s="1" t="s">
        <v>13</v>
      </c>
      <c r="L11" s="1" t="s">
        <v>14</v>
      </c>
      <c r="M11" s="1" t="s">
        <v>15</v>
      </c>
    </row>
    <row r="12" spans="1:13" x14ac:dyDescent="0.2">
      <c r="A12" s="2"/>
      <c r="B12" s="12" t="s">
        <v>16</v>
      </c>
      <c r="C12" s="14">
        <f>C11*$D$4</f>
        <v>8.2666248994991012</v>
      </c>
      <c r="D12" s="14">
        <f>D11*$D$4</f>
        <v>8.4020009752684004</v>
      </c>
      <c r="E12" s="14">
        <f>E11*$D$4</f>
        <v>8.495728693004267</v>
      </c>
      <c r="F12" s="14">
        <f>F11*$D$4</f>
        <v>8.6311086331191991</v>
      </c>
      <c r="G12" s="14">
        <f>G11*$D$4</f>
        <v>8.7248402911065757</v>
      </c>
      <c r="I12" s="2" t="s">
        <v>17</v>
      </c>
      <c r="J12" s="8" t="s">
        <v>18</v>
      </c>
      <c r="K12" s="12" t="s">
        <v>19</v>
      </c>
      <c r="L12" s="12" t="s">
        <v>20</v>
      </c>
      <c r="M12" s="2" t="s">
        <v>21</v>
      </c>
    </row>
    <row r="13" spans="1:13" x14ac:dyDescent="0.2">
      <c r="A13" s="2"/>
      <c r="B13" s="12" t="s">
        <v>22</v>
      </c>
      <c r="C13" s="14">
        <f>C11-C12</f>
        <v>142.03564600048455</v>
      </c>
      <c r="D13" s="14">
        <f>D11-D12</f>
        <v>144.36165312052069</v>
      </c>
      <c r="E13" s="14">
        <f>E11-E12</f>
        <v>145.97206572525511</v>
      </c>
      <c r="F13" s="14">
        <f>F11-F12</f>
        <v>148.29813924177532</v>
      </c>
      <c r="G13" s="14">
        <f>G11-G12</f>
        <v>149.9086195471948</v>
      </c>
      <c r="I13" s="2" t="s">
        <v>23</v>
      </c>
      <c r="J13" s="8" t="s">
        <v>24</v>
      </c>
      <c r="K13" s="2" t="s">
        <v>25</v>
      </c>
      <c r="L13" s="12" t="s">
        <v>26</v>
      </c>
    </row>
    <row r="14" spans="1:13" x14ac:dyDescent="0.2">
      <c r="A14" s="2"/>
      <c r="B14" s="12" t="s">
        <v>27</v>
      </c>
      <c r="C14" s="14">
        <f>C11*$D$5</f>
        <v>16.533249798998202</v>
      </c>
      <c r="D14" s="14">
        <f>D11*$D$5</f>
        <v>16.804001950536801</v>
      </c>
      <c r="E14" s="14">
        <f>E11*$D$5</f>
        <v>16.991457386008534</v>
      </c>
      <c r="F14" s="14">
        <f>F11*$D$5</f>
        <v>17.262217266238398</v>
      </c>
      <c r="G14" s="14">
        <f>G11*$D$5</f>
        <v>17.449680582213151</v>
      </c>
      <c r="I14" s="2"/>
      <c r="J14" s="8"/>
      <c r="K14" s="2"/>
    </row>
    <row r="15" spans="1:13" x14ac:dyDescent="0.2">
      <c r="A15" s="2"/>
      <c r="B15" s="1"/>
      <c r="C15" s="2"/>
      <c r="D15" s="2"/>
      <c r="E15" s="2"/>
      <c r="F15" s="2"/>
      <c r="G15" s="2"/>
      <c r="I15" s="2" t="s">
        <v>29</v>
      </c>
      <c r="J15" s="8" t="s">
        <v>30</v>
      </c>
      <c r="K15" s="12" t="s">
        <v>31</v>
      </c>
      <c r="L15" s="12" t="s">
        <v>32</v>
      </c>
    </row>
    <row r="16" spans="1:13" x14ac:dyDescent="0.2">
      <c r="A16" s="2"/>
      <c r="B16" s="1" t="s">
        <v>33</v>
      </c>
      <c r="C16" s="2"/>
      <c r="D16" s="2"/>
      <c r="E16" s="2"/>
      <c r="F16" s="2"/>
      <c r="G16" s="2"/>
      <c r="I16" s="2" t="s">
        <v>34</v>
      </c>
      <c r="J16" s="8" t="s">
        <v>35</v>
      </c>
      <c r="K16" s="12" t="s">
        <v>36</v>
      </c>
      <c r="L16" s="12" t="s">
        <v>37</v>
      </c>
    </row>
    <row r="17" spans="1:12" x14ac:dyDescent="0.2">
      <c r="A17" s="4">
        <v>24</v>
      </c>
      <c r="B17" s="5" t="s">
        <v>10</v>
      </c>
      <c r="C17" s="6">
        <f>+'Løntabel oktober 2017'!C16/160.33</f>
        <v>162.22222657791838</v>
      </c>
      <c r="D17" s="6">
        <f>+'Løntabel oktober 2017'!D16/160.33</f>
        <v>164.66845393535093</v>
      </c>
      <c r="E17" s="6">
        <f>+'Løntabel oktober 2017'!E16/160.33</f>
        <v>166.36230930537329</v>
      </c>
      <c r="F17" s="6">
        <f>+'Løntabel oktober 2017'!F16/160.33</f>
        <v>168.80853666280586</v>
      </c>
      <c r="G17" s="6">
        <f>+'Løntabel oktober 2017'!G16/160.33</f>
        <v>170.50173543068038</v>
      </c>
      <c r="I17" s="2" t="s">
        <v>38</v>
      </c>
      <c r="J17" s="8" t="s">
        <v>39</v>
      </c>
      <c r="K17" s="2" t="s">
        <v>40</v>
      </c>
      <c r="L17" s="12" t="s">
        <v>41</v>
      </c>
    </row>
    <row r="18" spans="1:12" x14ac:dyDescent="0.2">
      <c r="A18" s="2"/>
      <c r="B18" s="2" t="s">
        <v>16</v>
      </c>
      <c r="C18" s="14">
        <f>C17*$D$4</f>
        <v>8.9222224617855108</v>
      </c>
      <c r="D18" s="14">
        <f>D17*$D$4</f>
        <v>9.0567649664443017</v>
      </c>
      <c r="E18" s="14">
        <f>E17*$D$4</f>
        <v>9.1499270117955316</v>
      </c>
      <c r="F18" s="14">
        <f>F17*$D$4</f>
        <v>9.2844695164543225</v>
      </c>
      <c r="G18" s="14">
        <f>G17*$D$4</f>
        <v>9.3775954486874209</v>
      </c>
      <c r="I18" s="2" t="s">
        <v>42</v>
      </c>
      <c r="K18" s="2" t="s">
        <v>43</v>
      </c>
      <c r="L18" s="2" t="s">
        <v>44</v>
      </c>
    </row>
    <row r="19" spans="1:12" x14ac:dyDescent="0.2">
      <c r="A19" s="2"/>
      <c r="B19" s="2" t="s">
        <v>22</v>
      </c>
      <c r="C19" s="14">
        <f>C17-C18</f>
        <v>153.30000411613287</v>
      </c>
      <c r="D19" s="14">
        <f>D17-D18</f>
        <v>155.61168896890663</v>
      </c>
      <c r="E19" s="14">
        <f>E17-E18</f>
        <v>157.21238229357775</v>
      </c>
      <c r="F19" s="14">
        <f>F17-F18</f>
        <v>159.52406714635154</v>
      </c>
      <c r="G19" s="14">
        <f>G17-G18</f>
        <v>161.12413998199295</v>
      </c>
      <c r="I19" s="2"/>
      <c r="K19" s="2"/>
      <c r="L19" s="2"/>
    </row>
    <row r="20" spans="1:12" x14ac:dyDescent="0.2">
      <c r="A20" s="2"/>
      <c r="B20" s="2" t="s">
        <v>27</v>
      </c>
      <c r="C20" s="14">
        <f>C17*$D$5</f>
        <v>17.844444923571022</v>
      </c>
      <c r="D20" s="14">
        <f>D17*$D$5</f>
        <v>18.113529932888603</v>
      </c>
      <c r="E20" s="14">
        <f>E17*$D$5</f>
        <v>18.299854023591063</v>
      </c>
      <c r="F20" s="14">
        <f>F17*$D$5</f>
        <v>18.568939032908645</v>
      </c>
      <c r="G20" s="14">
        <f>G17*$D$5</f>
        <v>18.755190897374842</v>
      </c>
      <c r="I20" s="2" t="s">
        <v>45</v>
      </c>
      <c r="K20" s="12" t="s">
        <v>46</v>
      </c>
      <c r="L20" s="12" t="s">
        <v>47</v>
      </c>
    </row>
    <row r="21" spans="1:12" x14ac:dyDescent="0.2">
      <c r="A21" s="2"/>
      <c r="B21" s="2"/>
      <c r="C21" s="14"/>
      <c r="D21" s="14"/>
      <c r="E21" s="14"/>
      <c r="F21" s="14"/>
      <c r="G21" s="14"/>
      <c r="I21" s="2" t="s">
        <v>48</v>
      </c>
      <c r="K21" s="12" t="s">
        <v>49</v>
      </c>
      <c r="L21" s="12" t="s">
        <v>50</v>
      </c>
    </row>
    <row r="22" spans="1:12" x14ac:dyDescent="0.2">
      <c r="A22" s="4">
        <v>25</v>
      </c>
      <c r="B22" s="5" t="s">
        <v>10</v>
      </c>
      <c r="C22" s="6">
        <f>+'Løntabel oktober 2017'!C21/160.33</f>
        <v>164.83685214378383</v>
      </c>
      <c r="D22" s="6">
        <f>+'Løntabel oktober 2017'!D21/160.33</f>
        <v>167.20650975412656</v>
      </c>
      <c r="E22" s="6">
        <f>+'Løntabel oktober 2017'!E21/160.33</f>
        <v>168.84685605832874</v>
      </c>
      <c r="F22" s="6">
        <f>+'Løntabel oktober 2017'!F21/160.33</f>
        <v>171.21775321726591</v>
      </c>
      <c r="G22" s="6">
        <f>+'Løntabel oktober 2017'!G21/160.33</f>
        <v>172.85803372012387</v>
      </c>
      <c r="I22" s="2" t="s">
        <v>51</v>
      </c>
      <c r="L22" s="12" t="s">
        <v>52</v>
      </c>
    </row>
    <row r="23" spans="1:12" x14ac:dyDescent="0.2">
      <c r="A23" s="2"/>
      <c r="B23" s="2" t="s">
        <v>16</v>
      </c>
      <c r="C23" s="14">
        <f>C22*$D$4</f>
        <v>9.0660268679081106</v>
      </c>
      <c r="D23" s="14">
        <f>D22*$D$4</f>
        <v>9.1963580364769602</v>
      </c>
      <c r="E23" s="14">
        <f>E22*$D$4</f>
        <v>9.2865770832080816</v>
      </c>
      <c r="F23" s="14">
        <f>F22*$D$4</f>
        <v>9.4169764269496259</v>
      </c>
      <c r="G23" s="14">
        <f>G22*$D$4</f>
        <v>9.5071918546068126</v>
      </c>
      <c r="I23" s="11" t="s">
        <v>53</v>
      </c>
      <c r="L23" s="12" t="s">
        <v>54</v>
      </c>
    </row>
    <row r="24" spans="1:12" x14ac:dyDescent="0.2">
      <c r="A24" s="2"/>
      <c r="B24" s="2" t="s">
        <v>22</v>
      </c>
      <c r="C24" s="14">
        <f>C22-C23</f>
        <v>155.77082527587572</v>
      </c>
      <c r="D24" s="14">
        <f>D22-D23</f>
        <v>158.01015171764959</v>
      </c>
      <c r="E24" s="14">
        <f>E22-E23</f>
        <v>159.56027897512067</v>
      </c>
      <c r="F24" s="14">
        <f>F22-F23</f>
        <v>161.80077679031629</v>
      </c>
      <c r="G24" s="14">
        <f>G22-G23</f>
        <v>163.35084186551705</v>
      </c>
      <c r="I24" s="11"/>
    </row>
    <row r="25" spans="1:12" x14ac:dyDescent="0.2">
      <c r="A25" s="2"/>
      <c r="B25" s="2" t="s">
        <v>27</v>
      </c>
      <c r="C25" s="14">
        <f>C22*$D$5</f>
        <v>18.132053735816221</v>
      </c>
      <c r="D25" s="14">
        <f>D22*$D$5</f>
        <v>18.39271607295392</v>
      </c>
      <c r="E25" s="14">
        <f>E22*$D$5</f>
        <v>18.573154166416163</v>
      </c>
      <c r="F25" s="14">
        <f>F22*$D$5</f>
        <v>18.833952853899252</v>
      </c>
      <c r="G25" s="14">
        <f>G22*$D$5</f>
        <v>19.014383709213625</v>
      </c>
      <c r="I25" s="11" t="s">
        <v>55</v>
      </c>
      <c r="L25" s="2" t="s">
        <v>56</v>
      </c>
    </row>
    <row r="26" spans="1:12" x14ac:dyDescent="0.2">
      <c r="A26" s="2"/>
      <c r="B26" s="2"/>
      <c r="C26" s="14"/>
      <c r="D26" s="14"/>
      <c r="E26" s="14"/>
      <c r="F26" s="14"/>
      <c r="G26" s="14"/>
      <c r="I26" s="11" t="s">
        <v>57</v>
      </c>
      <c r="L26" s="12" t="s">
        <v>58</v>
      </c>
    </row>
    <row r="27" spans="1:12" x14ac:dyDescent="0.2">
      <c r="A27" s="4">
        <v>26</v>
      </c>
      <c r="B27" s="5" t="s">
        <v>10</v>
      </c>
      <c r="C27" s="6">
        <f>+'Løntabel oktober 2017'!C26/160.33</f>
        <v>167.51161499523562</v>
      </c>
      <c r="D27" s="6">
        <f>+'Løntabel oktober 2017'!D26/160.33</f>
        <v>169.80042213322284</v>
      </c>
      <c r="E27" s="6">
        <f>+'Løntabel oktober 2017'!E26/160.33</f>
        <v>171.38416438625879</v>
      </c>
      <c r="F27" s="6">
        <f>+'Løntabel oktober 2017'!F26/160.33</f>
        <v>173.6724762238855</v>
      </c>
      <c r="G27" s="6">
        <f>+'Løntabel oktober 2017'!G26/160.33</f>
        <v>175.25627552820791</v>
      </c>
      <c r="L27" s="12" t="s">
        <v>59</v>
      </c>
    </row>
    <row r="28" spans="1:12" x14ac:dyDescent="0.2">
      <c r="A28" s="2"/>
      <c r="B28" s="2" t="s">
        <v>16</v>
      </c>
      <c r="C28" s="14">
        <f>C27*$D$4</f>
        <v>9.2131388247379586</v>
      </c>
      <c r="D28" s="14">
        <f>D27*$D$4</f>
        <v>9.3390232173272558</v>
      </c>
      <c r="E28" s="14">
        <f>E27*$D$4</f>
        <v>9.4261290412442342</v>
      </c>
      <c r="F28" s="14">
        <f>F27*$D$4</f>
        <v>9.5519861923137022</v>
      </c>
      <c r="G28" s="14">
        <f>G27*$D$4</f>
        <v>9.6390951540514358</v>
      </c>
      <c r="L28" s="12" t="s">
        <v>60</v>
      </c>
    </row>
    <row r="29" spans="1:12" x14ac:dyDescent="0.2">
      <c r="A29" s="2"/>
      <c r="B29" s="2" t="s">
        <v>22</v>
      </c>
      <c r="C29" s="14">
        <f>C27-C28</f>
        <v>158.29847617049765</v>
      </c>
      <c r="D29" s="14">
        <f>D27-D28</f>
        <v>160.46139891589559</v>
      </c>
      <c r="E29" s="14">
        <f>E27-E28</f>
        <v>161.95803534501457</v>
      </c>
      <c r="F29" s="14">
        <f>F27-F28</f>
        <v>164.12049003157179</v>
      </c>
      <c r="G29" s="14">
        <f>G27-G28</f>
        <v>165.61718037415648</v>
      </c>
      <c r="L29" s="12" t="s">
        <v>61</v>
      </c>
    </row>
    <row r="30" spans="1:12" x14ac:dyDescent="0.2">
      <c r="A30" s="2"/>
      <c r="B30" s="2" t="s">
        <v>27</v>
      </c>
      <c r="C30" s="14">
        <f>C27*$D$5</f>
        <v>18.426277649475917</v>
      </c>
      <c r="D30" s="14">
        <f>D27*$D$5</f>
        <v>18.678046434654512</v>
      </c>
      <c r="E30" s="14">
        <f>E27*$D$5</f>
        <v>18.852258082488468</v>
      </c>
      <c r="F30" s="14">
        <f>F27*$D$5</f>
        <v>19.103972384627404</v>
      </c>
      <c r="G30" s="14">
        <f>G27*$D$5</f>
        <v>19.278190308102872</v>
      </c>
      <c r="L30" s="12" t="s">
        <v>62</v>
      </c>
    </row>
    <row r="31" spans="1:12" x14ac:dyDescent="0.2">
      <c r="A31" s="2"/>
      <c r="B31" s="2"/>
      <c r="C31" s="14"/>
      <c r="D31" s="14"/>
      <c r="E31" s="14"/>
      <c r="F31" s="14"/>
      <c r="G31" s="14"/>
      <c r="L31" s="12" t="s">
        <v>63</v>
      </c>
    </row>
    <row r="32" spans="1:12" x14ac:dyDescent="0.2">
      <c r="A32" s="4">
        <v>28</v>
      </c>
      <c r="B32" s="5" t="s">
        <v>10</v>
      </c>
      <c r="C32" s="6">
        <f>+'Løntabel oktober 2017'!C31/160.33</f>
        <v>173.04403813731048</v>
      </c>
      <c r="D32" s="6">
        <f>+'Løntabel oktober 2017'!D31/160.33</f>
        <v>175.15112158337672</v>
      </c>
      <c r="E32" s="6">
        <f>+'Løntabel oktober 2017'!E31/160.33</f>
        <v>176.60974419565787</v>
      </c>
      <c r="F32" s="6">
        <f>+'Løntabel oktober 2017'!F31/160.33</f>
        <v>178.71682764172408</v>
      </c>
      <c r="G32" s="6">
        <f>+'Løntabel oktober 2017'!G31/160.33</f>
        <v>180.174897902358</v>
      </c>
      <c r="L32" s="12" t="s">
        <v>64</v>
      </c>
    </row>
    <row r="33" spans="1:12" x14ac:dyDescent="0.2">
      <c r="A33" s="2"/>
      <c r="B33" s="2" t="s">
        <v>16</v>
      </c>
      <c r="C33" s="14">
        <f>C32*$D$4</f>
        <v>9.5174220975520765</v>
      </c>
      <c r="D33" s="14">
        <f>D32*$D$4</f>
        <v>9.6333116870857189</v>
      </c>
      <c r="E33" s="14">
        <f>E32*$D$4</f>
        <v>9.7135359307611822</v>
      </c>
      <c r="F33" s="14">
        <f>F32*$D$4</f>
        <v>9.8294255202948246</v>
      </c>
      <c r="G33" s="14">
        <f>G32*$D$4</f>
        <v>9.9096193846296892</v>
      </c>
      <c r="L33" s="2" t="s">
        <v>65</v>
      </c>
    </row>
    <row r="34" spans="1:12" x14ac:dyDescent="0.2">
      <c r="A34" s="2"/>
      <c r="B34" s="2" t="s">
        <v>22</v>
      </c>
      <c r="C34" s="14">
        <f>C32-C33</f>
        <v>163.52661603975841</v>
      </c>
      <c r="D34" s="14">
        <f>D32-D33</f>
        <v>165.517809896291</v>
      </c>
      <c r="E34" s="14">
        <f>E32-E33</f>
        <v>166.8962082648967</v>
      </c>
      <c r="F34" s="14">
        <f>F32-F33</f>
        <v>168.88740212142926</v>
      </c>
      <c r="G34" s="14">
        <f>G32-G33</f>
        <v>170.26527851772832</v>
      </c>
      <c r="L34" s="12" t="s">
        <v>66</v>
      </c>
    </row>
    <row r="35" spans="1:12" x14ac:dyDescent="0.2">
      <c r="A35" s="2"/>
      <c r="B35" s="2" t="s">
        <v>27</v>
      </c>
      <c r="C35" s="14">
        <f>C32*$D$5</f>
        <v>19.034844195104153</v>
      </c>
      <c r="D35" s="14">
        <f>D32*$D$5</f>
        <v>19.266623374171438</v>
      </c>
      <c r="E35" s="14">
        <f>E32*$D$5</f>
        <v>19.427071861522364</v>
      </c>
      <c r="F35" s="14">
        <f>F32*$D$5</f>
        <v>19.658851040589649</v>
      </c>
      <c r="G35" s="14">
        <f>G32*$D$5</f>
        <v>19.819238769259378</v>
      </c>
    </row>
    <row r="36" spans="1:12" x14ac:dyDescent="0.2">
      <c r="A36" s="4">
        <v>29</v>
      </c>
      <c r="B36" s="5" t="s">
        <v>10</v>
      </c>
      <c r="C36" s="6">
        <f>+'Løntabel oktober 2017'!C35/160.33</f>
        <v>175.90356261474278</v>
      </c>
      <c r="D36" s="6">
        <f>+'Løntabel oktober 2017'!D35/160.33</f>
        <v>177.91094658849369</v>
      </c>
      <c r="E36" s="6">
        <f>+'Løntabel oktober 2017'!E35/160.33</f>
        <v>179.30031811301001</v>
      </c>
      <c r="F36" s="6">
        <f>+'Løntabel oktober 2017'!F35/160.33</f>
        <v>181.30714973511377</v>
      </c>
      <c r="G36" s="6">
        <f>+'Løntabel oktober 2017'!G35/160.33</f>
        <v>182.69707361127735</v>
      </c>
    </row>
    <row r="37" spans="1:12" x14ac:dyDescent="0.2">
      <c r="A37" s="2"/>
      <c r="B37" s="2" t="s">
        <v>16</v>
      </c>
      <c r="C37" s="14">
        <f>C36*$D$4</f>
        <v>9.6746959438108533</v>
      </c>
      <c r="D37" s="14">
        <f>D36*$D$4</f>
        <v>9.7851020623671534</v>
      </c>
      <c r="E37" s="14">
        <f>E36*$D$4</f>
        <v>9.8615174962155496</v>
      </c>
      <c r="F37" s="14">
        <f>F36*$D$4</f>
        <v>9.9718932354312582</v>
      </c>
      <c r="G37" s="14">
        <f>G36*$D$4</f>
        <v>10.048339048620255</v>
      </c>
    </row>
    <row r="38" spans="1:12" x14ac:dyDescent="0.2">
      <c r="A38" s="2"/>
      <c r="B38" s="2" t="s">
        <v>22</v>
      </c>
      <c r="C38" s="14">
        <f>C36-C37</f>
        <v>166.22886667093192</v>
      </c>
      <c r="D38" s="14">
        <f>D36-D37</f>
        <v>168.12584452612654</v>
      </c>
      <c r="E38" s="14">
        <f>E36-E37</f>
        <v>169.43880061679445</v>
      </c>
      <c r="F38" s="14">
        <f>F36-F37</f>
        <v>171.33525649968252</v>
      </c>
      <c r="G38" s="14">
        <f>G36-G37</f>
        <v>172.6487345626571</v>
      </c>
    </row>
    <row r="39" spans="1:12" x14ac:dyDescent="0.2">
      <c r="A39" s="2"/>
      <c r="B39" s="2" t="s">
        <v>27</v>
      </c>
      <c r="C39" s="14">
        <f>C36*$D$5</f>
        <v>19.349391887621707</v>
      </c>
      <c r="D39" s="14">
        <f>D36*$D$5</f>
        <v>19.570204124734307</v>
      </c>
      <c r="E39" s="14">
        <f>E36*$D$5</f>
        <v>19.723034992431099</v>
      </c>
      <c r="F39" s="14">
        <f>F36*$D$5</f>
        <v>19.943786470862516</v>
      </c>
      <c r="G39" s="14">
        <f>G36*$D$5</f>
        <v>20.09667809724051</v>
      </c>
    </row>
    <row r="40" spans="1:12" x14ac:dyDescent="0.2">
      <c r="A40" s="4">
        <v>30</v>
      </c>
      <c r="B40" s="5" t="s">
        <v>10</v>
      </c>
      <c r="C40" s="6">
        <f>+'Løntabel oktober 2017'!C39/160.33</f>
        <v>178.82505669123765</v>
      </c>
      <c r="D40" s="6">
        <f>+'Løntabel oktober 2017'!D39/160.33</f>
        <v>180.72552345063704</v>
      </c>
      <c r="E40" s="6">
        <f>+'Løntabel oktober 2017'!E39/160.33</f>
        <v>182.04191551377019</v>
      </c>
      <c r="F40" s="6">
        <f>+'Løntabel oktober 2017'!F39/160.33</f>
        <v>183.94235039983656</v>
      </c>
      <c r="G40" s="6">
        <f>+'Løntabel oktober 2017'!G39/160.33</f>
        <v>185.25819011132256</v>
      </c>
    </row>
    <row r="41" spans="1:12" x14ac:dyDescent="0.2">
      <c r="A41" s="2"/>
      <c r="B41" s="2" t="s">
        <v>16</v>
      </c>
      <c r="C41" s="14">
        <f>C40*$D$4</f>
        <v>9.8353781180180704</v>
      </c>
      <c r="D41" s="14">
        <f>D40*$D$4</f>
        <v>9.9399037897850366</v>
      </c>
      <c r="E41" s="14">
        <f>E40*$D$4</f>
        <v>10.012305353257361</v>
      </c>
      <c r="F41" s="14">
        <f>F40*$D$4</f>
        <v>10.11682927199101</v>
      </c>
      <c r="G41" s="14">
        <f>G40*$D$4</f>
        <v>10.189200456122741</v>
      </c>
    </row>
    <row r="42" spans="1:12" x14ac:dyDescent="0.2">
      <c r="A42" s="2"/>
      <c r="B42" s="2" t="s">
        <v>22</v>
      </c>
      <c r="C42" s="14">
        <f>C40-C41</f>
        <v>168.98967857321958</v>
      </c>
      <c r="D42" s="14">
        <f>D40-D41</f>
        <v>170.78561966085201</v>
      </c>
      <c r="E42" s="14">
        <f>E40-E41</f>
        <v>172.02961016051285</v>
      </c>
      <c r="F42" s="14">
        <f>F40-F41</f>
        <v>173.82552112784555</v>
      </c>
      <c r="G42" s="14">
        <f>G40-G41</f>
        <v>175.06898965519983</v>
      </c>
    </row>
    <row r="43" spans="1:12" x14ac:dyDescent="0.2">
      <c r="A43" s="2"/>
      <c r="B43" s="2" t="s">
        <v>27</v>
      </c>
      <c r="C43" s="14">
        <f>C40*$D$5</f>
        <v>19.670756236036141</v>
      </c>
      <c r="D43" s="14">
        <f>D40*$D$5</f>
        <v>19.879807579570073</v>
      </c>
      <c r="E43" s="14">
        <f>E40*$D$5</f>
        <v>20.024610706514721</v>
      </c>
      <c r="F43" s="14">
        <f>F40*$D$5</f>
        <v>20.23365854398202</v>
      </c>
      <c r="G43" s="14">
        <f>G40*$D$5</f>
        <v>20.378400912245482</v>
      </c>
    </row>
    <row r="44" spans="1:12" x14ac:dyDescent="0.2">
      <c r="A44" s="2"/>
      <c r="B44" s="2"/>
      <c r="C44" s="14"/>
      <c r="D44" s="14"/>
      <c r="E44" s="14"/>
      <c r="F44" s="14"/>
      <c r="G44" s="14"/>
    </row>
    <row r="45" spans="1:12" x14ac:dyDescent="0.2">
      <c r="A45" s="4">
        <v>31</v>
      </c>
      <c r="B45" s="5" t="s">
        <v>10</v>
      </c>
      <c r="C45" s="6">
        <f>+'Løntabel oktober 2017'!C44/160.33</f>
        <v>181.8127586241479</v>
      </c>
      <c r="D45" s="6">
        <f>+'Løntabel oktober 2017'!D44/160.33</f>
        <v>183.60078995001388</v>
      </c>
      <c r="E45" s="6">
        <f>+'Løntabel oktober 2017'!E44/160.33</f>
        <v>184.83819572760081</v>
      </c>
      <c r="F45" s="6">
        <f>+'Løntabel oktober 2017'!F44/160.33</f>
        <v>186.62622705346678</v>
      </c>
      <c r="G45" s="6">
        <f>+'Løntabel oktober 2017'!G44/160.33</f>
        <v>187.86363283105368</v>
      </c>
    </row>
    <row r="46" spans="1:12" x14ac:dyDescent="0.2">
      <c r="A46" s="2"/>
      <c r="B46" s="2" t="s">
        <v>16</v>
      </c>
      <c r="C46" s="14">
        <f>C45*$D$4</f>
        <v>9.9997017243281352</v>
      </c>
      <c r="D46" s="14">
        <f>D45*$D$4</f>
        <v>10.098043447250763</v>
      </c>
      <c r="E46" s="14">
        <f>E45*$D$4</f>
        <v>10.166100765018044</v>
      </c>
      <c r="F46" s="14">
        <f>F45*$D$4</f>
        <v>10.264442487940673</v>
      </c>
      <c r="G46" s="14">
        <f>G45*$D$4</f>
        <v>10.332499805707952</v>
      </c>
    </row>
    <row r="47" spans="1:12" x14ac:dyDescent="0.2">
      <c r="A47" s="2"/>
      <c r="B47" s="2" t="s">
        <v>22</v>
      </c>
      <c r="C47" s="14">
        <f>C45-C46</f>
        <v>171.81305689981977</v>
      </c>
      <c r="D47" s="14">
        <f>D45-D46</f>
        <v>173.5027465027631</v>
      </c>
      <c r="E47" s="14">
        <f>E45-E46</f>
        <v>174.67209496258278</v>
      </c>
      <c r="F47" s="14">
        <f>F45-F46</f>
        <v>176.36178456552611</v>
      </c>
      <c r="G47" s="14">
        <f>G45-G46</f>
        <v>177.53113302534572</v>
      </c>
    </row>
    <row r="48" spans="1:12" x14ac:dyDescent="0.2">
      <c r="A48" s="2"/>
      <c r="B48" s="2" t="s">
        <v>27</v>
      </c>
      <c r="C48" s="14">
        <f>C45*$D$5</f>
        <v>19.99940344865627</v>
      </c>
      <c r="D48" s="14">
        <f>D45*$D$5</f>
        <v>20.196086894501526</v>
      </c>
      <c r="E48" s="14">
        <f>E45*$D$5</f>
        <v>20.332201530036087</v>
      </c>
      <c r="F48" s="14">
        <f>F45*$D$5</f>
        <v>20.528884975881347</v>
      </c>
      <c r="G48" s="14">
        <f>G45*$D$5</f>
        <v>20.664999611415904</v>
      </c>
    </row>
    <row r="49" spans="1:7" x14ac:dyDescent="0.2">
      <c r="A49" s="2"/>
      <c r="B49" s="1"/>
      <c r="C49" s="2"/>
      <c r="D49" s="2"/>
      <c r="E49" s="2"/>
      <c r="F49" s="2"/>
      <c r="G49" s="2"/>
    </row>
    <row r="50" spans="1:7" x14ac:dyDescent="0.2">
      <c r="A50" s="2"/>
      <c r="B50" s="1" t="s">
        <v>67</v>
      </c>
      <c r="C50" s="2"/>
      <c r="D50" s="2"/>
      <c r="E50" s="2"/>
      <c r="F50" s="2"/>
      <c r="G50" s="2"/>
    </row>
    <row r="51" spans="1:7" x14ac:dyDescent="0.2">
      <c r="A51" s="4">
        <v>39</v>
      </c>
      <c r="B51" s="5" t="s">
        <v>10</v>
      </c>
      <c r="C51" s="6">
        <f>+'Løntabel oktober 2017'!C50/160.33</f>
        <v>208.42961788619681</v>
      </c>
      <c r="D51" s="6">
        <f>+'Løntabel oktober 2017'!D50/160.33</f>
        <v>209.04100211566524</v>
      </c>
      <c r="E51" s="6">
        <f>+'Løntabel oktober 2017'!E50/160.33</f>
        <v>209.4639872109054</v>
      </c>
      <c r="F51" s="6">
        <f>+'Løntabel oktober 2017'!F50/160.33</f>
        <v>210.07541866291481</v>
      </c>
      <c r="G51" s="6">
        <f>+'Løntabel oktober 2017'!G50/160.33</f>
        <v>210.4990723762991</v>
      </c>
    </row>
    <row r="52" spans="1:7" x14ac:dyDescent="0.2">
      <c r="A52" s="2"/>
      <c r="B52" s="2" t="s">
        <v>16</v>
      </c>
      <c r="C52" s="14">
        <f>C51*$D$4</f>
        <v>11.463628983740824</v>
      </c>
      <c r="D52" s="14">
        <f>D51*$D$4</f>
        <v>11.497255116361588</v>
      </c>
      <c r="E52" s="14">
        <f>E51*$D$4</f>
        <v>11.520519296599797</v>
      </c>
      <c r="F52" s="14">
        <f>F51*$D$4</f>
        <v>11.554148026460314</v>
      </c>
      <c r="G52" s="14">
        <f>G51*$D$4</f>
        <v>11.577448980696451</v>
      </c>
    </row>
    <row r="53" spans="1:7" x14ac:dyDescent="0.2">
      <c r="A53" s="2"/>
      <c r="B53" s="2" t="s">
        <v>22</v>
      </c>
      <c r="C53" s="14">
        <f>C51-C52</f>
        <v>196.96598890245599</v>
      </c>
      <c r="D53" s="14">
        <f>D51-D52</f>
        <v>197.54374699930364</v>
      </c>
      <c r="E53" s="14">
        <f>E51-E52</f>
        <v>197.94346791430561</v>
      </c>
      <c r="F53" s="14">
        <f>F51-F52</f>
        <v>198.52127063645449</v>
      </c>
      <c r="G53" s="14">
        <f>G51-G52</f>
        <v>198.92162339560264</v>
      </c>
    </row>
    <row r="54" spans="1:7" x14ac:dyDescent="0.2">
      <c r="A54" s="2"/>
      <c r="B54" s="2" t="s">
        <v>27</v>
      </c>
      <c r="C54" s="14">
        <f>C51*$D$5</f>
        <v>22.927257967481648</v>
      </c>
      <c r="D54" s="14">
        <f>D51*$D$5</f>
        <v>22.994510232723176</v>
      </c>
      <c r="E54" s="14">
        <f>E51*$D$5</f>
        <v>23.041038593199595</v>
      </c>
      <c r="F54" s="14">
        <f>F51*$D$5</f>
        <v>23.108296052920629</v>
      </c>
      <c r="G54" s="14">
        <f>G51*$D$5</f>
        <v>23.154897961392901</v>
      </c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3EA52-84B5-4734-943A-28C2D7792E6C}">
  <dimension ref="A1:O320"/>
  <sheetViews>
    <sheetView topLeftCell="A58" workbookViewId="0">
      <selection activeCell="A4" sqref="A4:D7"/>
    </sheetView>
  </sheetViews>
  <sheetFormatPr defaultColWidth="8.7109375" defaultRowHeight="12.75" x14ac:dyDescent="0.2"/>
  <cols>
    <col min="1" max="1" width="8.7109375" style="12"/>
    <col min="2" max="2" width="16.140625" style="12" bestFit="1" customWidth="1"/>
    <col min="3" max="3" width="13.42578125" style="12" customWidth="1"/>
    <col min="4" max="4" width="12" style="12" bestFit="1" customWidth="1"/>
    <col min="5" max="7" width="10.85546875" style="12" bestFit="1" customWidth="1"/>
    <col min="8" max="8" width="10" style="12" bestFit="1" customWidth="1"/>
    <col min="9" max="9" width="14.42578125" style="12" bestFit="1" customWidth="1"/>
    <col min="10" max="10" width="9.85546875" style="12" bestFit="1" customWidth="1"/>
    <col min="11" max="11" width="12.7109375" style="12" bestFit="1" customWidth="1"/>
    <col min="12" max="12" width="16.5703125" style="12" bestFit="1" customWidth="1"/>
    <col min="13" max="13" width="18.85546875" style="12" bestFit="1" customWidth="1"/>
    <col min="14" max="14" width="16.140625" style="12" bestFit="1" customWidth="1"/>
    <col min="15" max="15" width="10.28515625" style="12" bestFit="1" customWidth="1"/>
    <col min="16" max="16384" width="8.7109375" style="12"/>
  </cols>
  <sheetData>
    <row r="1" spans="1:15" x14ac:dyDescent="0.2">
      <c r="A1" s="1" t="s">
        <v>0</v>
      </c>
    </row>
    <row r="2" spans="1:15" x14ac:dyDescent="0.2">
      <c r="A2" s="2" t="s">
        <v>71</v>
      </c>
    </row>
    <row r="3" spans="1:15" x14ac:dyDescent="0.2">
      <c r="F3" s="2"/>
    </row>
    <row r="4" spans="1:15" ht="13.5" thickBot="1" x14ac:dyDescent="0.25">
      <c r="A4" s="22" t="s">
        <v>77</v>
      </c>
    </row>
    <row r="5" spans="1:15" ht="13.5" thickBot="1" x14ac:dyDescent="0.25">
      <c r="A5" s="12" t="s">
        <v>78</v>
      </c>
      <c r="D5" s="23"/>
    </row>
    <row r="6" spans="1:15" ht="13.5" thickBot="1" x14ac:dyDescent="0.25">
      <c r="A6" s="12" t="s">
        <v>79</v>
      </c>
      <c r="D6" s="24">
        <f>+D5*(100%+D7)</f>
        <v>0</v>
      </c>
    </row>
    <row r="7" spans="1:15" x14ac:dyDescent="0.2">
      <c r="A7" s="12" t="s">
        <v>80</v>
      </c>
      <c r="D7" s="21">
        <f>+E63</f>
        <v>2.0299999999999999E-2</v>
      </c>
      <c r="F7" s="2"/>
    </row>
    <row r="9" spans="1:15" x14ac:dyDescent="0.2">
      <c r="A9" s="12" t="s">
        <v>1</v>
      </c>
      <c r="D9" s="13">
        <v>5.5E-2</v>
      </c>
      <c r="I9" s="14"/>
    </row>
    <row r="10" spans="1:15" x14ac:dyDescent="0.2">
      <c r="A10" s="12" t="s">
        <v>2</v>
      </c>
      <c r="D10" s="13">
        <v>0.11</v>
      </c>
    </row>
    <row r="12" spans="1:15" x14ac:dyDescent="0.2">
      <c r="A12" s="3" t="s">
        <v>3</v>
      </c>
      <c r="B12" s="3"/>
      <c r="C12" s="3" t="s">
        <v>4</v>
      </c>
      <c r="D12" s="3" t="s">
        <v>5</v>
      </c>
      <c r="E12" s="3" t="s">
        <v>6</v>
      </c>
      <c r="F12" s="3" t="s">
        <v>7</v>
      </c>
      <c r="G12" s="3" t="s">
        <v>8</v>
      </c>
    </row>
    <row r="13" spans="1:15" x14ac:dyDescent="0.2">
      <c r="A13" s="2"/>
      <c r="B13" s="2"/>
      <c r="C13" s="2"/>
      <c r="D13" s="2"/>
      <c r="E13" s="2"/>
      <c r="F13" s="2"/>
      <c r="G13" s="2"/>
    </row>
    <row r="14" spans="1:15" x14ac:dyDescent="0.2">
      <c r="A14" s="2"/>
      <c r="B14" s="1" t="s">
        <v>9</v>
      </c>
      <c r="C14" s="2"/>
      <c r="D14" s="2"/>
      <c r="E14" s="2"/>
      <c r="F14" s="2"/>
      <c r="G14" s="2"/>
    </row>
    <row r="15" spans="1:15" x14ac:dyDescent="0.2">
      <c r="A15" s="4">
        <v>19</v>
      </c>
      <c r="B15" s="5" t="s">
        <v>10</v>
      </c>
      <c r="C15" s="6">
        <f>+'Løntabel oktober 2017'!C10*(100%+'Løntabel oktober 2018'!$E$63)</f>
        <v>24587.151744190287</v>
      </c>
      <c r="D15" s="6">
        <f>+'Løntabel oktober 2017'!D10*(100%+'Løntabel oktober 2018'!$E$63)</f>
        <v>24989.796373399779</v>
      </c>
      <c r="E15" s="6">
        <f>+'Løntabel oktober 2017'!E10*(100%+'Løntabel oktober 2018'!$E$63)</f>
        <v>25268.567655104842</v>
      </c>
      <c r="F15" s="6">
        <f>+'Løntabel oktober 2017'!F10*(100%+'Løntabel oktober 2018'!$E$63)</f>
        <v>25671.223777911007</v>
      </c>
      <c r="G15" s="6">
        <f>+'Løntabel oktober 2017'!G10*(100%+'Løntabel oktober 2018'!$E$63)</f>
        <v>25950.006778977124</v>
      </c>
      <c r="I15" s="7" t="s">
        <v>11</v>
      </c>
      <c r="J15" s="1" t="s">
        <v>12</v>
      </c>
      <c r="K15" s="1" t="s">
        <v>13</v>
      </c>
      <c r="L15" s="1" t="s">
        <v>14</v>
      </c>
      <c r="M15" s="1" t="s">
        <v>15</v>
      </c>
      <c r="O15" s="1"/>
    </row>
    <row r="16" spans="1:15" x14ac:dyDescent="0.2">
      <c r="A16" s="2"/>
      <c r="B16" s="12" t="s">
        <v>16</v>
      </c>
      <c r="C16" s="14">
        <f>C15*$D$9</f>
        <v>1352.2933459304659</v>
      </c>
      <c r="D16" s="14">
        <f t="shared" ref="D16:G16" si="0">D15*$D$9</f>
        <v>1374.4388005369879</v>
      </c>
      <c r="E16" s="14">
        <f t="shared" si="0"/>
        <v>1389.7712210307664</v>
      </c>
      <c r="F16" s="14">
        <f t="shared" si="0"/>
        <v>1411.9173077851053</v>
      </c>
      <c r="G16" s="14">
        <f t="shared" si="0"/>
        <v>1427.2503728437418</v>
      </c>
      <c r="I16" s="2" t="s">
        <v>17</v>
      </c>
      <c r="J16" s="8" t="s">
        <v>18</v>
      </c>
      <c r="K16" s="12" t="s">
        <v>19</v>
      </c>
      <c r="L16" s="12" t="s">
        <v>20</v>
      </c>
      <c r="M16" s="2" t="s">
        <v>21</v>
      </c>
      <c r="N16" s="2"/>
      <c r="O16" s="2"/>
    </row>
    <row r="17" spans="1:15" x14ac:dyDescent="0.2">
      <c r="A17" s="2"/>
      <c r="B17" s="12" t="s">
        <v>22</v>
      </c>
      <c r="C17" s="14">
        <f>C15-C16</f>
        <v>23234.858398259821</v>
      </c>
      <c r="D17" s="14">
        <f>D15-D16</f>
        <v>23615.357572862791</v>
      </c>
      <c r="E17" s="14">
        <f>E15-E16</f>
        <v>23878.796434074076</v>
      </c>
      <c r="F17" s="14">
        <f>F15-F16</f>
        <v>24259.306470125903</v>
      </c>
      <c r="G17" s="14">
        <f>G15-G16</f>
        <v>24522.756406133383</v>
      </c>
      <c r="I17" s="2" t="s">
        <v>23</v>
      </c>
      <c r="J17" s="8" t="s">
        <v>24</v>
      </c>
      <c r="K17" s="2" t="s">
        <v>25</v>
      </c>
      <c r="L17" s="12" t="s">
        <v>26</v>
      </c>
      <c r="O17" s="2"/>
    </row>
    <row r="18" spans="1:15" x14ac:dyDescent="0.2">
      <c r="A18" s="2"/>
      <c r="B18" s="12" t="s">
        <v>27</v>
      </c>
      <c r="C18" s="14">
        <f>C15*$D$10</f>
        <v>2704.5866918609318</v>
      </c>
      <c r="D18" s="14">
        <f>D15*$D$10</f>
        <v>2748.8776010739757</v>
      </c>
      <c r="E18" s="14">
        <f>E15*$D$10</f>
        <v>2779.5424420615327</v>
      </c>
      <c r="F18" s="14">
        <f>F15*$D$10</f>
        <v>2823.8346155702106</v>
      </c>
      <c r="G18" s="14">
        <f>G15*$D$10</f>
        <v>2854.5007456874837</v>
      </c>
      <c r="I18" s="2"/>
      <c r="J18" s="8"/>
      <c r="K18" s="2"/>
      <c r="O18" s="2"/>
    </row>
    <row r="19" spans="1:15" x14ac:dyDescent="0.2">
      <c r="A19" s="2" t="s">
        <v>28</v>
      </c>
      <c r="B19" s="1"/>
      <c r="C19" s="2"/>
      <c r="D19" s="9"/>
      <c r="E19" s="9"/>
      <c r="F19" s="2"/>
      <c r="G19" s="2"/>
      <c r="I19" s="2" t="s">
        <v>29</v>
      </c>
      <c r="J19" s="8" t="s">
        <v>30</v>
      </c>
      <c r="K19" s="12" t="s">
        <v>31</v>
      </c>
      <c r="L19" s="12" t="s">
        <v>32</v>
      </c>
      <c r="O19" s="2"/>
    </row>
    <row r="20" spans="1:15" x14ac:dyDescent="0.2">
      <c r="A20" s="2"/>
      <c r="B20" s="1" t="s">
        <v>33</v>
      </c>
      <c r="C20" s="2"/>
      <c r="D20" s="2"/>
      <c r="E20" s="2"/>
      <c r="F20" s="2"/>
      <c r="G20" s="2"/>
      <c r="I20" s="2" t="s">
        <v>34</v>
      </c>
      <c r="J20" s="8" t="s">
        <v>35</v>
      </c>
      <c r="K20" s="12" t="s">
        <v>36</v>
      </c>
      <c r="L20" s="12" t="s">
        <v>37</v>
      </c>
      <c r="O20" s="2"/>
    </row>
    <row r="21" spans="1:15" x14ac:dyDescent="0.2">
      <c r="A21" s="4">
        <v>24</v>
      </c>
      <c r="B21" s="5" t="s">
        <v>10</v>
      </c>
      <c r="C21" s="6">
        <f>+'Løntabel oktober 2017'!C16*(100%+'Løntabel oktober 2018'!$E$63)</f>
        <v>26537.074105858577</v>
      </c>
      <c r="D21" s="6">
        <f>+'Løntabel oktober 2017'!D16*(100%+'Løntabel oktober 2018'!$E$63)</f>
        <v>26937.239471809749</v>
      </c>
      <c r="E21" s="6">
        <f>+'Løntabel oktober 2017'!E16*(100%+'Løntabel oktober 2018'!$E$63)</f>
        <v>27214.328292664391</v>
      </c>
      <c r="F21" s="6">
        <f>+'Løntabel oktober 2017'!F16*(100%+'Løntabel oktober 2018'!$E$63)</f>
        <v>27614.49365861556</v>
      </c>
      <c r="G21" s="6">
        <f>+'Løntabel oktober 2017'!G16*(100%+'Løntabel oktober 2018'!$E$63)</f>
        <v>27891.475069405489</v>
      </c>
      <c r="I21" s="2" t="s">
        <v>38</v>
      </c>
      <c r="J21" s="8" t="s">
        <v>39</v>
      </c>
      <c r="K21" s="2" t="s">
        <v>40</v>
      </c>
      <c r="L21" s="12" t="s">
        <v>41</v>
      </c>
      <c r="O21" s="2"/>
    </row>
    <row r="22" spans="1:15" x14ac:dyDescent="0.2">
      <c r="A22" s="2"/>
      <c r="B22" s="2" t="s">
        <v>16</v>
      </c>
      <c r="C22" s="14">
        <f>C21*$D$9</f>
        <v>1459.5390758222218</v>
      </c>
      <c r="D22" s="14">
        <f t="shared" ref="D22:G22" si="1">D21*$D$9</f>
        <v>1481.5481709495361</v>
      </c>
      <c r="E22" s="14">
        <f t="shared" si="1"/>
        <v>1496.7880560965416</v>
      </c>
      <c r="F22" s="14">
        <f t="shared" si="1"/>
        <v>1518.7971512238557</v>
      </c>
      <c r="G22" s="14">
        <f t="shared" si="1"/>
        <v>1534.0311288173018</v>
      </c>
      <c r="I22" s="2" t="s">
        <v>42</v>
      </c>
      <c r="K22" s="2" t="s">
        <v>43</v>
      </c>
      <c r="L22" s="2" t="s">
        <v>44</v>
      </c>
      <c r="O22" s="2"/>
    </row>
    <row r="23" spans="1:15" x14ac:dyDescent="0.2">
      <c r="A23" s="2"/>
      <c r="B23" s="2" t="s">
        <v>22</v>
      </c>
      <c r="C23" s="14">
        <f>C21-C22</f>
        <v>25077.535030036357</v>
      </c>
      <c r="D23" s="14">
        <f>D21-D22</f>
        <v>25455.691300860213</v>
      </c>
      <c r="E23" s="14">
        <f>E21-E22</f>
        <v>25717.540236567849</v>
      </c>
      <c r="F23" s="14">
        <f>F21-F22</f>
        <v>26095.696507391705</v>
      </c>
      <c r="G23" s="14">
        <f>G21-G22</f>
        <v>26357.443940588186</v>
      </c>
      <c r="I23" s="2"/>
      <c r="K23" s="2"/>
      <c r="L23" s="2"/>
      <c r="O23" s="2"/>
    </row>
    <row r="24" spans="1:15" x14ac:dyDescent="0.2">
      <c r="A24" s="2"/>
      <c r="B24" s="2" t="s">
        <v>27</v>
      </c>
      <c r="C24" s="14">
        <f>C21*$D$10</f>
        <v>2919.0781516444436</v>
      </c>
      <c r="D24" s="14">
        <f>D21*$D$10</f>
        <v>2963.0963418990723</v>
      </c>
      <c r="E24" s="14">
        <f>E21*$D$10</f>
        <v>2993.5761121930832</v>
      </c>
      <c r="F24" s="14">
        <f>F21*$D$10</f>
        <v>3037.5943024477115</v>
      </c>
      <c r="G24" s="14">
        <f>G21*$D$10</f>
        <v>3068.0622576346036</v>
      </c>
      <c r="I24" s="2" t="s">
        <v>45</v>
      </c>
      <c r="K24" s="12" t="s">
        <v>46</v>
      </c>
      <c r="L24" s="12" t="s">
        <v>47</v>
      </c>
      <c r="O24" s="2"/>
    </row>
    <row r="25" spans="1:15" x14ac:dyDescent="0.2">
      <c r="A25" s="2" t="s">
        <v>28</v>
      </c>
      <c r="B25" s="2"/>
      <c r="C25" s="14"/>
      <c r="D25" s="14"/>
      <c r="E25" s="14"/>
      <c r="F25" s="14"/>
      <c r="G25" s="10"/>
      <c r="I25" s="2" t="s">
        <v>48</v>
      </c>
      <c r="K25" s="12" t="s">
        <v>49</v>
      </c>
      <c r="L25" s="12" t="s">
        <v>50</v>
      </c>
      <c r="O25" s="11"/>
    </row>
    <row r="26" spans="1:15" x14ac:dyDescent="0.2">
      <c r="A26" s="4">
        <v>25</v>
      </c>
      <c r="B26" s="5" t="s">
        <v>10</v>
      </c>
      <c r="C26" s="6">
        <f>+'Løntabel oktober 2017'!C21*(100%+'Løntabel oktober 2018'!$E$63)</f>
        <v>26964.786842048383</v>
      </c>
      <c r="D26" s="6">
        <f>+'Løntabel oktober 2017'!D21*(100%+'Løntabel oktober 2018'!$E$63)</f>
        <v>27352.42656896936</v>
      </c>
      <c r="E26" s="6">
        <f>+'Løntabel oktober 2017'!E21*(100%+'Løntabel oktober 2018'!$E$63)</f>
        <v>27620.762125398036</v>
      </c>
      <c r="F26" s="6">
        <f>+'Løntabel oktober 2017'!F21*(100%+'Løntabel oktober 2018'!$E$63)</f>
        <v>28008.604623502728</v>
      </c>
      <c r="G26" s="6">
        <f>+'Løntabel oktober 2017'!G21*(100%+'Løntabel oktober 2018'!$E$63)</f>
        <v>28276.929415838313</v>
      </c>
      <c r="I26" s="2" t="s">
        <v>51</v>
      </c>
      <c r="L26" s="12" t="s">
        <v>52</v>
      </c>
      <c r="O26" s="11"/>
    </row>
    <row r="27" spans="1:15" x14ac:dyDescent="0.2">
      <c r="A27" s="2"/>
      <c r="B27" s="2" t="s">
        <v>16</v>
      </c>
      <c r="C27" s="14">
        <f>C26*$D$9</f>
        <v>1483.0632763126612</v>
      </c>
      <c r="D27" s="14">
        <f t="shared" ref="D27:G27" si="2">D26*$D$9</f>
        <v>1504.3834612933149</v>
      </c>
      <c r="E27" s="14">
        <f t="shared" si="2"/>
        <v>1519.1419168968921</v>
      </c>
      <c r="F27" s="14">
        <f t="shared" si="2"/>
        <v>1540.4732542926502</v>
      </c>
      <c r="G27" s="14">
        <f t="shared" si="2"/>
        <v>1555.2311178711072</v>
      </c>
      <c r="I27" s="11" t="s">
        <v>53</v>
      </c>
      <c r="L27" s="12" t="s">
        <v>54</v>
      </c>
      <c r="O27" s="11"/>
    </row>
    <row r="28" spans="1:15" x14ac:dyDescent="0.2">
      <c r="A28" s="2"/>
      <c r="B28" s="2" t="s">
        <v>22</v>
      </c>
      <c r="C28" s="14">
        <f>C26-C27</f>
        <v>25481.723565735723</v>
      </c>
      <c r="D28" s="14">
        <f>D26-D27</f>
        <v>25848.043107676047</v>
      </c>
      <c r="E28" s="14">
        <f>E26-E27</f>
        <v>26101.620208501143</v>
      </c>
      <c r="F28" s="14">
        <f>F26-F27</f>
        <v>26468.131369210078</v>
      </c>
      <c r="G28" s="14">
        <f>G26-G27</f>
        <v>26721.698297967207</v>
      </c>
      <c r="I28" s="11"/>
      <c r="O28" s="8"/>
    </row>
    <row r="29" spans="1:15" x14ac:dyDescent="0.2">
      <c r="A29" s="2"/>
      <c r="B29" s="2" t="s">
        <v>27</v>
      </c>
      <c r="C29" s="14">
        <f>C26*$D$10</f>
        <v>2966.1265526253223</v>
      </c>
      <c r="D29" s="14">
        <f>D26*$D$10</f>
        <v>3008.7669225866298</v>
      </c>
      <c r="E29" s="14">
        <f>E26*$D$10</f>
        <v>3038.2838337937842</v>
      </c>
      <c r="F29" s="14">
        <f>F26*$D$10</f>
        <v>3080.9465085853003</v>
      </c>
      <c r="G29" s="14">
        <f>G26*$D$10</f>
        <v>3110.4622357422145</v>
      </c>
      <c r="I29" s="11" t="s">
        <v>55</v>
      </c>
      <c r="L29" s="2" t="s">
        <v>56</v>
      </c>
      <c r="O29" s="8"/>
    </row>
    <row r="30" spans="1:15" x14ac:dyDescent="0.2">
      <c r="A30" s="2" t="s">
        <v>28</v>
      </c>
      <c r="B30" s="2"/>
      <c r="C30" s="14"/>
      <c r="D30" s="14"/>
      <c r="E30" s="14"/>
      <c r="F30" s="10"/>
      <c r="G30" s="14"/>
      <c r="I30" s="11" t="s">
        <v>57</v>
      </c>
      <c r="L30" s="12" t="s">
        <v>58</v>
      </c>
      <c r="O30" s="8"/>
    </row>
    <row r="31" spans="1:15" x14ac:dyDescent="0.2">
      <c r="A31" s="4">
        <v>26</v>
      </c>
      <c r="B31" s="5" t="s">
        <v>10</v>
      </c>
      <c r="C31" s="6">
        <f>+'Løntabel oktober 2017'!C26*(100%+'Løntabel oktober 2018'!$E$63)</f>
        <v>27402.337117999505</v>
      </c>
      <c r="D31" s="6">
        <f>+'Løntabel oktober 2017'!D26*(100%+'Løntabel oktober 2018'!$E$63)</f>
        <v>27776.750944736199</v>
      </c>
      <c r="E31" s="6">
        <f>+'Løntabel oktober 2017'!E26*(100%+'Løntabel oktober 2018'!$E$63)</f>
        <v>28035.826944492666</v>
      </c>
      <c r="F31" s="6">
        <f>+'Løntabel oktober 2017'!F26*(100%+'Løntabel oktober 2018'!$E$63)</f>
        <v>28410.159747668968</v>
      </c>
      <c r="G31" s="6">
        <f>+'Løntabel oktober 2017'!G26*(100%+'Løntabel oktober 2018'!$E$63)</f>
        <v>28669.245080142959</v>
      </c>
      <c r="L31" s="12" t="s">
        <v>59</v>
      </c>
      <c r="O31" s="8"/>
    </row>
    <row r="32" spans="1:15" x14ac:dyDescent="0.2">
      <c r="A32" s="2"/>
      <c r="B32" s="2" t="s">
        <v>16</v>
      </c>
      <c r="C32" s="14">
        <f>C31*$D$9</f>
        <v>1507.1285414899728</v>
      </c>
      <c r="D32" s="14">
        <f t="shared" ref="D32:G32" si="3">D31*$D$9</f>
        <v>1527.721301960491</v>
      </c>
      <c r="E32" s="14">
        <f t="shared" si="3"/>
        <v>1541.9704819470967</v>
      </c>
      <c r="F32" s="14">
        <f t="shared" si="3"/>
        <v>1562.5587861217932</v>
      </c>
      <c r="G32" s="14">
        <f t="shared" si="3"/>
        <v>1576.8084794078627</v>
      </c>
      <c r="L32" s="12" t="s">
        <v>60</v>
      </c>
      <c r="O32" s="8"/>
    </row>
    <row r="33" spans="1:15" x14ac:dyDescent="0.2">
      <c r="A33" s="2"/>
      <c r="B33" s="2" t="s">
        <v>22</v>
      </c>
      <c r="C33" s="14">
        <f>C31-C32</f>
        <v>25895.208576509533</v>
      </c>
      <c r="D33" s="14">
        <f>D31-D32</f>
        <v>26249.029642775709</v>
      </c>
      <c r="E33" s="14">
        <f>E31-E32</f>
        <v>26493.856462545569</v>
      </c>
      <c r="F33" s="14">
        <f>F31-F32</f>
        <v>26847.600961547174</v>
      </c>
      <c r="G33" s="14">
        <f>G31-G32</f>
        <v>27092.436600735095</v>
      </c>
      <c r="L33" s="12" t="s">
        <v>61</v>
      </c>
    </row>
    <row r="34" spans="1:15" x14ac:dyDescent="0.2">
      <c r="A34" s="2"/>
      <c r="B34" s="2" t="s">
        <v>27</v>
      </c>
      <c r="C34" s="14">
        <f>C31*$D$10</f>
        <v>3014.2570829799456</v>
      </c>
      <c r="D34" s="14">
        <f>D31*$D$10</f>
        <v>3055.442603920982</v>
      </c>
      <c r="E34" s="14">
        <f>E31*$D$10</f>
        <v>3083.9409638941934</v>
      </c>
      <c r="F34" s="14">
        <f>F31*$D$10</f>
        <v>3125.1175722435864</v>
      </c>
      <c r="G34" s="14">
        <f>G31*$D$10</f>
        <v>3153.6169588157254</v>
      </c>
      <c r="L34" s="12" t="s">
        <v>62</v>
      </c>
      <c r="O34" s="2"/>
    </row>
    <row r="35" spans="1:15" x14ac:dyDescent="0.2">
      <c r="A35" s="2" t="s">
        <v>28</v>
      </c>
      <c r="B35" s="2"/>
      <c r="C35" s="14"/>
      <c r="D35" s="14"/>
      <c r="E35" s="10"/>
      <c r="F35" s="14"/>
      <c r="G35" s="14"/>
      <c r="L35" s="12" t="s">
        <v>63</v>
      </c>
    </row>
    <row r="36" spans="1:15" x14ac:dyDescent="0.2">
      <c r="A36" s="4">
        <v>28</v>
      </c>
      <c r="B36" s="5" t="s">
        <v>10</v>
      </c>
      <c r="C36" s="6">
        <f>+'Løntabel oktober 2017'!C31*(100%+'Løntabel oktober 2018'!$E$63)</f>
        <v>28307.356892436455</v>
      </c>
      <c r="D36" s="6">
        <f>+'Løntabel oktober 2017'!D31*(100%+'Løntabel oktober 2018'!$E$63)</f>
        <v>28652.043503729084</v>
      </c>
      <c r="E36" s="6">
        <f>+'Løntabel oktober 2017'!E31*(100%+'Løntabel oktober 2018'!$E$63)</f>
        <v>28890.651844713691</v>
      </c>
      <c r="F36" s="6">
        <f>+'Løntabel oktober 2017'!F31*(100%+'Løntabel oktober 2018'!$E$63)</f>
        <v>29235.338456006317</v>
      </c>
      <c r="G36" s="6">
        <f>+'Løntabel oktober 2017'!G31*(100%+'Løntabel oktober 2018'!$E$63)</f>
        <v>29473.856440712967</v>
      </c>
      <c r="L36" s="12" t="s">
        <v>64</v>
      </c>
    </row>
    <row r="37" spans="1:15" x14ac:dyDescent="0.2">
      <c r="A37" s="2"/>
      <c r="B37" s="2" t="s">
        <v>16</v>
      </c>
      <c r="C37" s="14">
        <f>C36*$D$9</f>
        <v>1556.9046290840051</v>
      </c>
      <c r="D37" s="14">
        <f t="shared" ref="D37:G37" si="4">D36*$D$9</f>
        <v>1575.8623927050996</v>
      </c>
      <c r="E37" s="14">
        <f t="shared" si="4"/>
        <v>1588.9858514592531</v>
      </c>
      <c r="F37" s="14">
        <f t="shared" si="4"/>
        <v>1607.9436150803474</v>
      </c>
      <c r="G37" s="14">
        <f t="shared" si="4"/>
        <v>1621.0621042392131</v>
      </c>
      <c r="L37" s="2" t="s">
        <v>65</v>
      </c>
      <c r="O37" s="2"/>
    </row>
    <row r="38" spans="1:15" x14ac:dyDescent="0.2">
      <c r="A38" s="2"/>
      <c r="B38" s="2" t="s">
        <v>22</v>
      </c>
      <c r="C38" s="14">
        <f>C36-C37</f>
        <v>26750.45226335245</v>
      </c>
      <c r="D38" s="14">
        <f>D36-D37</f>
        <v>27076.181111023983</v>
      </c>
      <c r="E38" s="14">
        <f>E36-E37</f>
        <v>27301.665993254439</v>
      </c>
      <c r="F38" s="14">
        <f>F36-F37</f>
        <v>27627.394840925968</v>
      </c>
      <c r="G38" s="14">
        <f>G36-G37</f>
        <v>27852.794336473755</v>
      </c>
      <c r="L38" s="12" t="s">
        <v>66</v>
      </c>
      <c r="O38" s="2"/>
    </row>
    <row r="39" spans="1:15" x14ac:dyDescent="0.2">
      <c r="A39" s="2"/>
      <c r="B39" s="2" t="s">
        <v>27</v>
      </c>
      <c r="C39" s="14">
        <f>C36*$D$10</f>
        <v>3113.8092581680103</v>
      </c>
      <c r="D39" s="14">
        <f>D36*$D$10</f>
        <v>3151.7247854101993</v>
      </c>
      <c r="E39" s="14">
        <f>E36*$D$10</f>
        <v>3177.9717029185063</v>
      </c>
      <c r="F39" s="14">
        <f>F36*$D$10</f>
        <v>3215.8872301606948</v>
      </c>
      <c r="G39" s="14">
        <f>G36*$D$10</f>
        <v>3242.1242084784262</v>
      </c>
    </row>
    <row r="40" spans="1:15" x14ac:dyDescent="0.2">
      <c r="A40" s="4">
        <v>29</v>
      </c>
      <c r="B40" s="5" t="s">
        <v>10</v>
      </c>
      <c r="C40" s="6">
        <f>+'Løntabel oktober 2017'!C35*(100%+'Løntabel oktober 2018'!$E$63)</f>
        <v>28775.131343360354</v>
      </c>
      <c r="D40" s="6">
        <f>+'Løntabel oktober 2017'!D35*(100%+'Løntabel oktober 2018'!$E$63)</f>
        <v>29103.508646483817</v>
      </c>
      <c r="E40" s="6">
        <f>+'Løntabel oktober 2017'!E35*(100%+'Løntabel oktober 2018'!$E$63)</f>
        <v>29330.788569120992</v>
      </c>
      <c r="F40" s="6">
        <f>+'Løntabel oktober 2017'!F35*(100%+'Løntabel oktober 2018'!$E$63)</f>
        <v>29659.075515966517</v>
      </c>
      <c r="G40" s="6">
        <f>+'Løntabel oktober 2017'!G35*(100%+'Løntabel oktober 2018'!$E$63)</f>
        <v>29886.445794881649</v>
      </c>
    </row>
    <row r="41" spans="1:15" x14ac:dyDescent="0.2">
      <c r="A41" s="2"/>
      <c r="B41" s="2" t="s">
        <v>16</v>
      </c>
      <c r="C41" s="14">
        <f>C40*$D$9</f>
        <v>1582.6322238848195</v>
      </c>
      <c r="D41" s="14">
        <f t="shared" ref="D41:G41" si="5">D40*$D$9</f>
        <v>1600.69297555661</v>
      </c>
      <c r="E41" s="14">
        <f t="shared" si="5"/>
        <v>1613.1933713016547</v>
      </c>
      <c r="F41" s="14">
        <f t="shared" si="5"/>
        <v>1631.2491533781583</v>
      </c>
      <c r="G41" s="14">
        <f t="shared" si="5"/>
        <v>1643.7545187184908</v>
      </c>
    </row>
    <row r="42" spans="1:15" x14ac:dyDescent="0.2">
      <c r="A42" s="2"/>
      <c r="B42" s="2" t="s">
        <v>22</v>
      </c>
      <c r="C42" s="14">
        <f>C40-C41</f>
        <v>27192.499119475535</v>
      </c>
      <c r="D42" s="14">
        <f>D40-D41</f>
        <v>27502.815670927208</v>
      </c>
      <c r="E42" s="14">
        <f>E40-E41</f>
        <v>27717.595197819337</v>
      </c>
      <c r="F42" s="14">
        <f>F40-F41</f>
        <v>28027.826362588359</v>
      </c>
      <c r="G42" s="14">
        <f>G40-G41</f>
        <v>28242.691276163157</v>
      </c>
    </row>
    <row r="43" spans="1:15" x14ac:dyDescent="0.2">
      <c r="A43" s="2"/>
      <c r="B43" s="2" t="s">
        <v>27</v>
      </c>
      <c r="C43" s="14">
        <f>C40*$D$10</f>
        <v>3165.264447769639</v>
      </c>
      <c r="D43" s="14">
        <f>D40*$D$10</f>
        <v>3201.38595111322</v>
      </c>
      <c r="E43" s="14">
        <f>E40*$D$10</f>
        <v>3226.3867426033094</v>
      </c>
      <c r="F43" s="14">
        <f>F40*$D$10</f>
        <v>3262.4983067563167</v>
      </c>
      <c r="G43" s="14">
        <f>G40*$D$10</f>
        <v>3287.5090374369815</v>
      </c>
    </row>
    <row r="44" spans="1:15" x14ac:dyDescent="0.2">
      <c r="A44" s="4">
        <v>30</v>
      </c>
      <c r="B44" s="5" t="s">
        <v>10</v>
      </c>
      <c r="C44" s="6">
        <f>+'Løntabel oktober 2017'!C39*(100%+'Løntabel oktober 2018'!$E$63)</f>
        <v>29253.043072494049</v>
      </c>
      <c r="D44" s="6">
        <f>+'Løntabel oktober 2017'!D39*(100%+'Løntabel oktober 2018'!$E$63)</f>
        <v>29563.930355289904</v>
      </c>
      <c r="E44" s="6">
        <f>+'Løntabel oktober 2017'!E39*(100%+'Løntabel oktober 2018'!$E$63)</f>
        <v>29779.27195470353</v>
      </c>
      <c r="F44" s="6">
        <f>+'Løntabel oktober 2017'!F39*(100%+'Løntabel oktober 2018'!$E$63)</f>
        <v>30090.154023509796</v>
      </c>
      <c r="G44" s="6">
        <f>+'Løntabel oktober 2017'!G39*(100%+'Løntabel oktober 2018'!$E$63)</f>
        <v>30305.405266645477</v>
      </c>
    </row>
    <row r="45" spans="1:15" x14ac:dyDescent="0.2">
      <c r="A45" s="2"/>
      <c r="B45" s="2" t="s">
        <v>16</v>
      </c>
      <c r="C45" s="14">
        <f>C44*$D$9</f>
        <v>1608.9173689871727</v>
      </c>
      <c r="D45" s="14">
        <f t="shared" ref="D45:G45" si="6">D44*$D$9</f>
        <v>1626.0161695409447</v>
      </c>
      <c r="E45" s="14">
        <f t="shared" si="6"/>
        <v>1637.8599575086942</v>
      </c>
      <c r="F45" s="14">
        <f t="shared" si="6"/>
        <v>1654.9584712930389</v>
      </c>
      <c r="G45" s="14">
        <f t="shared" si="6"/>
        <v>1666.7972896655012</v>
      </c>
    </row>
    <row r="46" spans="1:15" x14ac:dyDescent="0.2">
      <c r="A46" s="2"/>
      <c r="B46" s="2" t="s">
        <v>22</v>
      </c>
      <c r="C46" s="14">
        <f>C44-C45</f>
        <v>27644.125703506877</v>
      </c>
      <c r="D46" s="14">
        <f>D44-D45</f>
        <v>27937.914185748959</v>
      </c>
      <c r="E46" s="14">
        <f>E44-E45</f>
        <v>28141.411997194835</v>
      </c>
      <c r="F46" s="14">
        <f>F44-F45</f>
        <v>28435.195552216759</v>
      </c>
      <c r="G46" s="14">
        <f>G44-G45</f>
        <v>28638.607976979976</v>
      </c>
      <c r="O46" s="2"/>
    </row>
    <row r="47" spans="1:15" x14ac:dyDescent="0.2">
      <c r="A47" s="2"/>
      <c r="B47" s="2" t="s">
        <v>27</v>
      </c>
      <c r="C47" s="14">
        <f>C44*$D$10</f>
        <v>3217.8347379743454</v>
      </c>
      <c r="D47" s="14">
        <f>D44*$D$10</f>
        <v>3252.0323390818894</v>
      </c>
      <c r="E47" s="14">
        <f>E44*$D$10</f>
        <v>3275.7199150173883</v>
      </c>
      <c r="F47" s="14">
        <f>F44*$D$10</f>
        <v>3309.9169425860778</v>
      </c>
      <c r="G47" s="14">
        <f>G44*$D$10</f>
        <v>3333.5945793310025</v>
      </c>
    </row>
    <row r="48" spans="1:15" x14ac:dyDescent="0.2">
      <c r="A48" s="2" t="s">
        <v>28</v>
      </c>
      <c r="B48" s="2"/>
      <c r="C48" s="10"/>
      <c r="D48" s="14"/>
      <c r="E48" s="14"/>
      <c r="F48" s="14"/>
      <c r="G48" s="14"/>
    </row>
    <row r="49" spans="1:15" x14ac:dyDescent="0.2">
      <c r="A49" s="4">
        <v>31</v>
      </c>
      <c r="B49" s="5" t="s">
        <v>10</v>
      </c>
      <c r="C49" s="6">
        <f>+'Løntabel oktober 2017'!C44*(100%+'Løntabel oktober 2018'!$E$63)</f>
        <v>29741.785393890892</v>
      </c>
      <c r="D49" s="6">
        <f>+'Løntabel oktober 2017'!D44*(100%+'Løntabel oktober 2018'!$E$63)</f>
        <v>30034.279960135249</v>
      </c>
      <c r="E49" s="6">
        <f>+'Løntabel oktober 2017'!E44*(100%+'Løntabel oktober 2018'!$E$63)</f>
        <v>30236.700611802669</v>
      </c>
      <c r="F49" s="6">
        <f>+'Løntabel oktober 2017'!F44*(100%+'Løntabel oktober 2018'!$E$63)</f>
        <v>30529.195178047023</v>
      </c>
      <c r="G49" s="6">
        <f>+'Løntabel oktober 2017'!G44*(100%+'Løntabel oktober 2018'!$E$63)</f>
        <v>30731.615829714439</v>
      </c>
    </row>
    <row r="50" spans="1:15" x14ac:dyDescent="0.2">
      <c r="A50" s="2"/>
      <c r="B50" s="2" t="s">
        <v>16</v>
      </c>
      <c r="C50" s="14">
        <f>C49*$D$9</f>
        <v>1635.7981966639991</v>
      </c>
      <c r="D50" s="14">
        <f t="shared" ref="D50:G50" si="7">D49*$D$9</f>
        <v>1651.8853978074387</v>
      </c>
      <c r="E50" s="14">
        <f t="shared" si="7"/>
        <v>1663.0185336491468</v>
      </c>
      <c r="F50" s="14">
        <f t="shared" si="7"/>
        <v>1679.1057347925862</v>
      </c>
      <c r="G50" s="14">
        <f t="shared" si="7"/>
        <v>1690.2388706342942</v>
      </c>
    </row>
    <row r="51" spans="1:15" x14ac:dyDescent="0.2">
      <c r="A51" s="2"/>
      <c r="B51" s="2" t="s">
        <v>22</v>
      </c>
      <c r="C51" s="14">
        <f>C49-C50</f>
        <v>28105.987197226892</v>
      </c>
      <c r="D51" s="14">
        <f>D49-D50</f>
        <v>28382.394562327809</v>
      </c>
      <c r="E51" s="14">
        <f>E49-E50</f>
        <v>28573.682078153521</v>
      </c>
      <c r="F51" s="14">
        <f>F49-F50</f>
        <v>28850.089443254437</v>
      </c>
      <c r="G51" s="14">
        <f>G49-G50</f>
        <v>29041.376959080146</v>
      </c>
      <c r="O51" s="2"/>
    </row>
    <row r="52" spans="1:15" x14ac:dyDescent="0.2">
      <c r="A52" s="2"/>
      <c r="B52" s="2" t="s">
        <v>27</v>
      </c>
      <c r="C52" s="14">
        <f>C49*$D$10</f>
        <v>3271.5963933279982</v>
      </c>
      <c r="D52" s="14">
        <f>D49*$D$10</f>
        <v>3303.7707956148774</v>
      </c>
      <c r="E52" s="14">
        <f>E49*$D$10</f>
        <v>3326.0370672982936</v>
      </c>
      <c r="F52" s="14">
        <f>F49*$D$10</f>
        <v>3358.2114695851724</v>
      </c>
      <c r="G52" s="14">
        <f>G49*$D$10</f>
        <v>3380.4777412685885</v>
      </c>
    </row>
    <row r="53" spans="1:15" x14ac:dyDescent="0.2">
      <c r="A53" s="2"/>
      <c r="B53" s="1"/>
      <c r="C53" s="2"/>
      <c r="D53" s="2"/>
      <c r="E53" s="2"/>
      <c r="F53" s="2"/>
      <c r="G53" s="2"/>
    </row>
    <row r="54" spans="1:15" x14ac:dyDescent="0.2">
      <c r="A54" s="2"/>
      <c r="B54" s="1" t="s">
        <v>67</v>
      </c>
      <c r="C54" s="2"/>
      <c r="D54" s="2"/>
      <c r="E54" s="2"/>
      <c r="F54" s="2"/>
      <c r="G54" s="2"/>
    </row>
    <row r="55" spans="1:15" x14ac:dyDescent="0.2">
      <c r="A55" s="4">
        <v>39</v>
      </c>
      <c r="B55" s="5" t="s">
        <v>10</v>
      </c>
      <c r="C55" s="6">
        <f>+'Løntabel oktober 2017'!C50*(100%+'Løntabel oktober 2018'!$E$63)</f>
        <v>34095.896304598522</v>
      </c>
      <c r="D55" s="6">
        <f>+'Løntabel oktober 2017'!D50*(100%+'Løntabel oktober 2018'!$E$63)</f>
        <v>34195.90940974946</v>
      </c>
      <c r="E55" s="6">
        <f>+'Løntabel oktober 2017'!E50*(100%+'Løntabel oktober 2018'!$E$63)</f>
        <v>34265.103299235809</v>
      </c>
      <c r="F55" s="6">
        <f>+'Løntabel oktober 2017'!F50*(100%+'Løntabel oktober 2018'!$E$63)</f>
        <v>34365.124129271906</v>
      </c>
      <c r="G55" s="6">
        <f>+'Løntabel oktober 2017'!G50*(100%+'Løntabel oktober 2018'!$E$63)</f>
        <v>34434.427394456106</v>
      </c>
    </row>
    <row r="56" spans="1:15" x14ac:dyDescent="0.2">
      <c r="A56" s="2"/>
      <c r="B56" s="2" t="s">
        <v>16</v>
      </c>
      <c r="C56" s="14">
        <f>C55*$D$9</f>
        <v>1875.2742967529186</v>
      </c>
      <c r="D56" s="14">
        <f t="shared" ref="D56:G56" si="8">D55*$D$9</f>
        <v>1880.7750175362203</v>
      </c>
      <c r="E56" s="14">
        <f t="shared" si="8"/>
        <v>1884.5806814579694</v>
      </c>
      <c r="F56" s="14">
        <f t="shared" si="8"/>
        <v>1890.0818271099549</v>
      </c>
      <c r="G56" s="14">
        <f t="shared" si="8"/>
        <v>1893.8935066950858</v>
      </c>
    </row>
    <row r="57" spans="1:15" x14ac:dyDescent="0.2">
      <c r="A57" s="2"/>
      <c r="B57" s="2" t="s">
        <v>22</v>
      </c>
      <c r="C57" s="14">
        <f>C55-C56</f>
        <v>32220.622007845603</v>
      </c>
      <c r="D57" s="14">
        <f>D55-D56</f>
        <v>32315.13439221324</v>
      </c>
      <c r="E57" s="14">
        <f>E55-E56</f>
        <v>32380.522617777839</v>
      </c>
      <c r="F57" s="14">
        <f>F55-F56</f>
        <v>32475.04230216195</v>
      </c>
      <c r="G57" s="14">
        <f>G55-G56</f>
        <v>32540.533887761019</v>
      </c>
    </row>
    <row r="58" spans="1:15" x14ac:dyDescent="0.2">
      <c r="A58" s="2"/>
      <c r="B58" s="2" t="s">
        <v>27</v>
      </c>
      <c r="C58" s="14">
        <f>C55*$D$10</f>
        <v>3750.5485935058373</v>
      </c>
      <c r="D58" s="14">
        <f>D55*$D$10</f>
        <v>3761.5500350724406</v>
      </c>
      <c r="E58" s="14">
        <f>E55*$D$10</f>
        <v>3769.1613629159388</v>
      </c>
      <c r="F58" s="14">
        <f>F55*$D$10</f>
        <v>3780.1636542199099</v>
      </c>
      <c r="G58" s="14">
        <f>G55*$D$10</f>
        <v>3787.7870133901715</v>
      </c>
    </row>
    <row r="59" spans="1:15" x14ac:dyDescent="0.2">
      <c r="A59" s="2" t="s">
        <v>28</v>
      </c>
      <c r="E59" s="9"/>
      <c r="O59" s="2"/>
    </row>
    <row r="60" spans="1:15" x14ac:dyDescent="0.2">
      <c r="C60" s="17"/>
      <c r="D60" s="17"/>
      <c r="E60" s="17"/>
      <c r="F60" s="17"/>
      <c r="G60" s="17"/>
    </row>
    <row r="61" spans="1:15" x14ac:dyDescent="0.2">
      <c r="A61" s="22" t="s">
        <v>70</v>
      </c>
      <c r="D61" s="14">
        <v>2.2999999999999998</v>
      </c>
      <c r="F61" s="2"/>
    </row>
    <row r="62" spans="1:15" x14ac:dyDescent="0.2">
      <c r="A62" s="12" t="s">
        <v>81</v>
      </c>
      <c r="D62" s="14">
        <v>-0.27</v>
      </c>
      <c r="F62" s="2"/>
    </row>
    <row r="63" spans="1:15" x14ac:dyDescent="0.2">
      <c r="A63" s="12" t="s">
        <v>69</v>
      </c>
      <c r="D63" s="15">
        <f>+D61+D62</f>
        <v>2.0299999999999998</v>
      </c>
      <c r="E63" s="21">
        <f>+D63/100</f>
        <v>2.0299999999999999E-2</v>
      </c>
      <c r="F63" s="2"/>
    </row>
    <row r="64" spans="1:15" x14ac:dyDescent="0.2">
      <c r="C64" s="17"/>
      <c r="D64" s="17"/>
      <c r="E64" s="17"/>
      <c r="F64" s="17"/>
      <c r="G64" s="17"/>
    </row>
    <row r="65" spans="3:7" x14ac:dyDescent="0.2">
      <c r="C65" s="17"/>
      <c r="D65" s="17"/>
      <c r="E65" s="17"/>
      <c r="F65" s="17"/>
      <c r="G65" s="17"/>
    </row>
    <row r="66" spans="3:7" x14ac:dyDescent="0.2">
      <c r="C66" s="17"/>
      <c r="D66" s="17"/>
      <c r="E66" s="17"/>
      <c r="F66" s="17"/>
      <c r="G66" s="17"/>
    </row>
    <row r="67" spans="3:7" x14ac:dyDescent="0.2">
      <c r="C67" s="17"/>
      <c r="D67" s="17"/>
      <c r="E67" s="17"/>
      <c r="F67" s="17"/>
      <c r="G67" s="17"/>
    </row>
    <row r="68" spans="3:7" x14ac:dyDescent="0.2">
      <c r="C68" s="17"/>
      <c r="D68" s="17"/>
      <c r="E68" s="17"/>
      <c r="F68" s="17"/>
      <c r="G68" s="17"/>
    </row>
    <row r="69" spans="3:7" x14ac:dyDescent="0.2">
      <c r="C69" s="17"/>
      <c r="D69" s="17"/>
      <c r="E69" s="17"/>
      <c r="F69" s="17"/>
      <c r="G69" s="17"/>
    </row>
    <row r="70" spans="3:7" x14ac:dyDescent="0.2">
      <c r="C70" s="17"/>
      <c r="D70" s="17"/>
      <c r="E70" s="17"/>
      <c r="F70" s="17"/>
      <c r="G70" s="17"/>
    </row>
    <row r="71" spans="3:7" x14ac:dyDescent="0.2">
      <c r="C71" s="17"/>
      <c r="D71" s="17"/>
      <c r="E71" s="17"/>
      <c r="F71" s="17"/>
      <c r="G71" s="17"/>
    </row>
    <row r="72" spans="3:7" x14ac:dyDescent="0.2">
      <c r="C72" s="17"/>
      <c r="D72" s="17"/>
      <c r="E72" s="17"/>
      <c r="F72" s="17"/>
      <c r="G72" s="17"/>
    </row>
    <row r="73" spans="3:7" x14ac:dyDescent="0.2">
      <c r="C73" s="17"/>
      <c r="D73" s="17"/>
      <c r="E73" s="17"/>
      <c r="F73" s="17"/>
      <c r="G73" s="17"/>
    </row>
    <row r="74" spans="3:7" x14ac:dyDescent="0.2">
      <c r="C74" s="17"/>
      <c r="D74" s="17"/>
      <c r="E74" s="17"/>
      <c r="F74" s="17"/>
      <c r="G74" s="17"/>
    </row>
    <row r="75" spans="3:7" x14ac:dyDescent="0.2">
      <c r="C75" s="17"/>
      <c r="D75" s="17"/>
      <c r="E75" s="17"/>
      <c r="F75" s="17"/>
      <c r="G75" s="17"/>
    </row>
    <row r="76" spans="3:7" x14ac:dyDescent="0.2">
      <c r="C76" s="17"/>
      <c r="D76" s="17"/>
      <c r="E76" s="17"/>
      <c r="F76" s="17"/>
      <c r="G76" s="17"/>
    </row>
    <row r="77" spans="3:7" x14ac:dyDescent="0.2">
      <c r="C77" s="17"/>
      <c r="D77" s="17"/>
      <c r="E77" s="17"/>
      <c r="F77" s="17"/>
      <c r="G77" s="17"/>
    </row>
    <row r="78" spans="3:7" x14ac:dyDescent="0.2">
      <c r="C78" s="17"/>
      <c r="D78" s="17"/>
      <c r="E78" s="17"/>
      <c r="F78" s="17"/>
      <c r="G78" s="17"/>
    </row>
    <row r="79" spans="3:7" x14ac:dyDescent="0.2">
      <c r="C79" s="17"/>
      <c r="D79" s="17"/>
      <c r="E79" s="17"/>
      <c r="F79" s="17"/>
      <c r="G79" s="17"/>
    </row>
    <row r="80" spans="3:7" x14ac:dyDescent="0.2">
      <c r="C80" s="17"/>
      <c r="D80" s="17"/>
      <c r="E80" s="17"/>
      <c r="F80" s="17"/>
      <c r="G80" s="17"/>
    </row>
    <row r="81" spans="3:7" x14ac:dyDescent="0.2">
      <c r="C81" s="17"/>
      <c r="D81" s="17"/>
      <c r="E81" s="17"/>
      <c r="F81" s="17"/>
      <c r="G81" s="17"/>
    </row>
    <row r="82" spans="3:7" x14ac:dyDescent="0.2">
      <c r="C82" s="17"/>
      <c r="D82" s="17"/>
      <c r="E82" s="17"/>
      <c r="F82" s="17"/>
      <c r="G82" s="17"/>
    </row>
    <row r="83" spans="3:7" x14ac:dyDescent="0.2">
      <c r="C83" s="17"/>
      <c r="D83" s="17"/>
      <c r="E83" s="17"/>
      <c r="F83" s="17"/>
      <c r="G83" s="17"/>
    </row>
    <row r="84" spans="3:7" x14ac:dyDescent="0.2">
      <c r="C84" s="17"/>
      <c r="D84" s="17"/>
      <c r="E84" s="17"/>
      <c r="F84" s="17"/>
      <c r="G84" s="17"/>
    </row>
    <row r="85" spans="3:7" x14ac:dyDescent="0.2">
      <c r="C85" s="17"/>
      <c r="D85" s="17"/>
      <c r="E85" s="17"/>
      <c r="F85" s="17"/>
      <c r="G85" s="17"/>
    </row>
    <row r="86" spans="3:7" x14ac:dyDescent="0.2">
      <c r="C86" s="17"/>
      <c r="D86" s="17"/>
      <c r="E86" s="17"/>
      <c r="F86" s="17"/>
      <c r="G86" s="17"/>
    </row>
    <row r="87" spans="3:7" x14ac:dyDescent="0.2">
      <c r="C87" s="17"/>
      <c r="D87" s="17"/>
      <c r="E87" s="17"/>
      <c r="F87" s="17"/>
      <c r="G87" s="17"/>
    </row>
    <row r="88" spans="3:7" x14ac:dyDescent="0.2">
      <c r="C88" s="17"/>
      <c r="D88" s="17"/>
      <c r="E88" s="17"/>
      <c r="F88" s="17"/>
      <c r="G88" s="17"/>
    </row>
    <row r="89" spans="3:7" x14ac:dyDescent="0.2">
      <c r="C89" s="17"/>
      <c r="D89" s="17"/>
      <c r="E89" s="17"/>
      <c r="F89" s="17"/>
      <c r="G89" s="17"/>
    </row>
    <row r="90" spans="3:7" x14ac:dyDescent="0.2">
      <c r="C90" s="17"/>
      <c r="D90" s="17"/>
      <c r="E90" s="17"/>
      <c r="F90" s="17"/>
      <c r="G90" s="17"/>
    </row>
    <row r="91" spans="3:7" x14ac:dyDescent="0.2">
      <c r="C91" s="17"/>
      <c r="D91" s="17"/>
      <c r="E91" s="17"/>
      <c r="F91" s="17"/>
      <c r="G91" s="17"/>
    </row>
    <row r="92" spans="3:7" x14ac:dyDescent="0.2">
      <c r="C92" s="17"/>
      <c r="D92" s="17"/>
      <c r="E92" s="17"/>
      <c r="F92" s="17"/>
      <c r="G92" s="17"/>
    </row>
    <row r="93" spans="3:7" x14ac:dyDescent="0.2">
      <c r="C93" s="17"/>
      <c r="D93" s="17"/>
      <c r="E93" s="17"/>
      <c r="F93" s="17"/>
      <c r="G93" s="17"/>
    </row>
    <row r="94" spans="3:7" x14ac:dyDescent="0.2">
      <c r="C94" s="17"/>
      <c r="D94" s="17"/>
      <c r="E94" s="17"/>
      <c r="F94" s="17"/>
      <c r="G94" s="17"/>
    </row>
    <row r="95" spans="3:7" x14ac:dyDescent="0.2">
      <c r="C95" s="17"/>
      <c r="D95" s="17"/>
      <c r="E95" s="17"/>
      <c r="F95" s="17"/>
      <c r="G95" s="17"/>
    </row>
    <row r="96" spans="3:7" x14ac:dyDescent="0.2">
      <c r="C96" s="17"/>
      <c r="D96" s="17"/>
      <c r="E96" s="17"/>
      <c r="F96" s="17"/>
      <c r="G96" s="17"/>
    </row>
    <row r="97" spans="3:7" x14ac:dyDescent="0.2">
      <c r="C97" s="17"/>
      <c r="D97" s="17"/>
      <c r="E97" s="17"/>
      <c r="F97" s="17"/>
      <c r="G97" s="17"/>
    </row>
    <row r="98" spans="3:7" x14ac:dyDescent="0.2">
      <c r="C98" s="17"/>
      <c r="D98" s="17"/>
      <c r="E98" s="17"/>
      <c r="F98" s="17"/>
      <c r="G98" s="17"/>
    </row>
    <row r="99" spans="3:7" x14ac:dyDescent="0.2">
      <c r="C99" s="17"/>
      <c r="D99" s="17"/>
      <c r="E99" s="17"/>
      <c r="F99" s="17"/>
      <c r="G99" s="17"/>
    </row>
    <row r="100" spans="3:7" x14ac:dyDescent="0.2">
      <c r="C100" s="17"/>
      <c r="D100" s="17"/>
      <c r="E100" s="17"/>
      <c r="F100" s="17"/>
      <c r="G100" s="17"/>
    </row>
    <row r="101" spans="3:7" x14ac:dyDescent="0.2">
      <c r="C101" s="17"/>
      <c r="D101" s="17"/>
      <c r="E101" s="17"/>
      <c r="F101" s="17"/>
      <c r="G101" s="17"/>
    </row>
    <row r="102" spans="3:7" x14ac:dyDescent="0.2">
      <c r="C102" s="17"/>
      <c r="D102" s="17"/>
      <c r="E102" s="17"/>
      <c r="F102" s="17"/>
      <c r="G102" s="17"/>
    </row>
    <row r="103" spans="3:7" x14ac:dyDescent="0.2">
      <c r="C103" s="17"/>
      <c r="D103" s="17"/>
      <c r="E103" s="17"/>
      <c r="F103" s="17"/>
      <c r="G103" s="17"/>
    </row>
    <row r="104" spans="3:7" x14ac:dyDescent="0.2">
      <c r="C104" s="17"/>
      <c r="D104" s="17"/>
      <c r="E104" s="17"/>
      <c r="F104" s="17"/>
      <c r="G104" s="17"/>
    </row>
    <row r="105" spans="3:7" x14ac:dyDescent="0.2">
      <c r="C105" s="17"/>
      <c r="D105" s="17"/>
      <c r="E105" s="17"/>
      <c r="F105" s="17"/>
      <c r="G105" s="17"/>
    </row>
    <row r="106" spans="3:7" x14ac:dyDescent="0.2">
      <c r="C106" s="17"/>
      <c r="D106" s="17"/>
      <c r="E106" s="17"/>
      <c r="F106" s="17"/>
      <c r="G106" s="17"/>
    </row>
    <row r="107" spans="3:7" x14ac:dyDescent="0.2">
      <c r="C107" s="17"/>
      <c r="D107" s="17"/>
      <c r="E107" s="17"/>
      <c r="F107" s="17"/>
      <c r="G107" s="17"/>
    </row>
    <row r="108" spans="3:7" x14ac:dyDescent="0.2">
      <c r="C108" s="17"/>
      <c r="D108" s="17"/>
      <c r="E108" s="17"/>
      <c r="F108" s="17"/>
      <c r="G108" s="17"/>
    </row>
    <row r="109" spans="3:7" x14ac:dyDescent="0.2">
      <c r="C109" s="17"/>
      <c r="D109" s="17"/>
      <c r="E109" s="17"/>
      <c r="F109" s="17"/>
      <c r="G109" s="17"/>
    </row>
    <row r="110" spans="3:7" x14ac:dyDescent="0.2">
      <c r="C110" s="17"/>
      <c r="D110" s="17"/>
      <c r="E110" s="17"/>
      <c r="F110" s="17"/>
      <c r="G110" s="17"/>
    </row>
    <row r="111" spans="3:7" x14ac:dyDescent="0.2">
      <c r="C111" s="17"/>
      <c r="D111" s="17"/>
      <c r="E111" s="17"/>
      <c r="F111" s="17"/>
      <c r="G111" s="17"/>
    </row>
    <row r="112" spans="3:7" x14ac:dyDescent="0.2">
      <c r="C112" s="17"/>
      <c r="D112" s="17"/>
      <c r="E112" s="17"/>
      <c r="F112" s="17"/>
      <c r="G112" s="17"/>
    </row>
    <row r="113" spans="3:7" x14ac:dyDescent="0.2">
      <c r="C113" s="17"/>
      <c r="D113" s="17"/>
      <c r="E113" s="17"/>
      <c r="F113" s="17"/>
      <c r="G113" s="17"/>
    </row>
    <row r="114" spans="3:7" x14ac:dyDescent="0.2">
      <c r="C114" s="17"/>
      <c r="D114" s="17"/>
      <c r="E114" s="17"/>
      <c r="F114" s="17"/>
      <c r="G114" s="17"/>
    </row>
    <row r="115" spans="3:7" x14ac:dyDescent="0.2">
      <c r="C115" s="17"/>
      <c r="D115" s="17"/>
      <c r="E115" s="17"/>
      <c r="F115" s="17"/>
      <c r="G115" s="17"/>
    </row>
    <row r="116" spans="3:7" x14ac:dyDescent="0.2">
      <c r="C116" s="17"/>
      <c r="D116" s="17"/>
      <c r="E116" s="17"/>
      <c r="F116" s="17"/>
      <c r="G116" s="17"/>
    </row>
    <row r="117" spans="3:7" x14ac:dyDescent="0.2">
      <c r="C117" s="17"/>
      <c r="D117" s="17"/>
      <c r="E117" s="17"/>
      <c r="F117" s="17"/>
      <c r="G117" s="17"/>
    </row>
    <row r="118" spans="3:7" x14ac:dyDescent="0.2">
      <c r="C118" s="17"/>
      <c r="D118" s="17"/>
      <c r="E118" s="17"/>
      <c r="F118" s="17"/>
      <c r="G118" s="17"/>
    </row>
    <row r="119" spans="3:7" x14ac:dyDescent="0.2">
      <c r="C119" s="17"/>
      <c r="D119" s="17"/>
      <c r="E119" s="17"/>
      <c r="F119" s="17"/>
      <c r="G119" s="17"/>
    </row>
    <row r="120" spans="3:7" x14ac:dyDescent="0.2">
      <c r="C120" s="17"/>
      <c r="D120" s="17"/>
      <c r="E120" s="17"/>
      <c r="F120" s="17"/>
      <c r="G120" s="17"/>
    </row>
    <row r="121" spans="3:7" x14ac:dyDescent="0.2">
      <c r="C121" s="17"/>
      <c r="D121" s="17"/>
      <c r="E121" s="17"/>
      <c r="F121" s="17"/>
      <c r="G121" s="17"/>
    </row>
    <row r="122" spans="3:7" x14ac:dyDescent="0.2">
      <c r="C122" s="17"/>
      <c r="D122" s="17"/>
      <c r="E122" s="17"/>
      <c r="F122" s="17"/>
      <c r="G122" s="17"/>
    </row>
    <row r="123" spans="3:7" x14ac:dyDescent="0.2">
      <c r="C123" s="17"/>
      <c r="D123" s="17"/>
      <c r="E123" s="17"/>
      <c r="F123" s="17"/>
      <c r="G123" s="17"/>
    </row>
    <row r="124" spans="3:7" x14ac:dyDescent="0.2">
      <c r="C124" s="17"/>
      <c r="D124" s="17"/>
      <c r="E124" s="17"/>
      <c r="F124" s="17"/>
      <c r="G124" s="17"/>
    </row>
    <row r="125" spans="3:7" x14ac:dyDescent="0.2">
      <c r="C125" s="17"/>
      <c r="D125" s="17"/>
      <c r="E125" s="17"/>
      <c r="F125" s="17"/>
      <c r="G125" s="17"/>
    </row>
    <row r="126" spans="3:7" x14ac:dyDescent="0.2">
      <c r="C126" s="17"/>
      <c r="D126" s="17"/>
      <c r="E126" s="17"/>
      <c r="F126" s="17"/>
      <c r="G126" s="17"/>
    </row>
    <row r="127" spans="3:7" x14ac:dyDescent="0.2">
      <c r="C127" s="17"/>
      <c r="D127" s="17"/>
      <c r="E127" s="17"/>
      <c r="F127" s="17"/>
      <c r="G127" s="17"/>
    </row>
    <row r="128" spans="3:7" x14ac:dyDescent="0.2">
      <c r="C128" s="17"/>
      <c r="D128" s="17"/>
      <c r="E128" s="17"/>
      <c r="F128" s="17"/>
      <c r="G128" s="17"/>
    </row>
    <row r="129" spans="3:7" x14ac:dyDescent="0.2">
      <c r="C129" s="17"/>
      <c r="D129" s="17"/>
      <c r="E129" s="17"/>
      <c r="F129" s="17"/>
      <c r="G129" s="17"/>
    </row>
    <row r="130" spans="3:7" x14ac:dyDescent="0.2">
      <c r="C130" s="17"/>
      <c r="D130" s="17"/>
      <c r="E130" s="17"/>
      <c r="F130" s="17"/>
      <c r="G130" s="17"/>
    </row>
    <row r="131" spans="3:7" x14ac:dyDescent="0.2">
      <c r="C131" s="17"/>
      <c r="D131" s="17"/>
      <c r="E131" s="17"/>
      <c r="F131" s="17"/>
      <c r="G131" s="17"/>
    </row>
    <row r="132" spans="3:7" x14ac:dyDescent="0.2">
      <c r="C132" s="17"/>
      <c r="D132" s="17"/>
      <c r="E132" s="17"/>
      <c r="F132" s="17"/>
      <c r="G132" s="17"/>
    </row>
    <row r="133" spans="3:7" x14ac:dyDescent="0.2">
      <c r="C133" s="17"/>
      <c r="D133" s="17"/>
      <c r="E133" s="17"/>
      <c r="F133" s="17"/>
      <c r="G133" s="17"/>
    </row>
    <row r="134" spans="3:7" x14ac:dyDescent="0.2">
      <c r="C134" s="17"/>
      <c r="D134" s="17"/>
      <c r="E134" s="17"/>
      <c r="F134" s="17"/>
      <c r="G134" s="17"/>
    </row>
    <row r="135" spans="3:7" x14ac:dyDescent="0.2">
      <c r="C135" s="17"/>
      <c r="D135" s="17"/>
      <c r="E135" s="17"/>
      <c r="F135" s="17"/>
      <c r="G135" s="17"/>
    </row>
    <row r="136" spans="3:7" x14ac:dyDescent="0.2">
      <c r="C136" s="17"/>
      <c r="D136" s="17"/>
      <c r="E136" s="17"/>
      <c r="F136" s="17"/>
      <c r="G136" s="17"/>
    </row>
    <row r="137" spans="3:7" x14ac:dyDescent="0.2">
      <c r="C137" s="17"/>
      <c r="D137" s="17"/>
      <c r="E137" s="17"/>
      <c r="F137" s="17"/>
      <c r="G137" s="17"/>
    </row>
    <row r="138" spans="3:7" x14ac:dyDescent="0.2">
      <c r="C138" s="17"/>
      <c r="D138" s="17"/>
      <c r="E138" s="17"/>
      <c r="F138" s="17"/>
      <c r="G138" s="17"/>
    </row>
    <row r="139" spans="3:7" x14ac:dyDescent="0.2">
      <c r="C139" s="17"/>
      <c r="D139" s="17"/>
      <c r="E139" s="17"/>
      <c r="F139" s="17"/>
      <c r="G139" s="17"/>
    </row>
    <row r="140" spans="3:7" x14ac:dyDescent="0.2">
      <c r="C140" s="17"/>
      <c r="D140" s="17"/>
      <c r="E140" s="17"/>
      <c r="F140" s="17"/>
      <c r="G140" s="17"/>
    </row>
    <row r="141" spans="3:7" x14ac:dyDescent="0.2">
      <c r="C141" s="17"/>
      <c r="D141" s="17"/>
      <c r="E141" s="17"/>
      <c r="F141" s="17"/>
      <c r="G141" s="17"/>
    </row>
    <row r="142" spans="3:7" x14ac:dyDescent="0.2">
      <c r="C142" s="17"/>
      <c r="D142" s="17"/>
      <c r="E142" s="17"/>
      <c r="F142" s="17"/>
      <c r="G142" s="17"/>
    </row>
    <row r="143" spans="3:7" x14ac:dyDescent="0.2">
      <c r="C143" s="17"/>
      <c r="D143" s="17"/>
      <c r="E143" s="17"/>
      <c r="F143" s="17"/>
      <c r="G143" s="17"/>
    </row>
    <row r="144" spans="3:7" x14ac:dyDescent="0.2">
      <c r="C144" s="17"/>
      <c r="D144" s="17"/>
      <c r="E144" s="17"/>
      <c r="F144" s="17"/>
      <c r="G144" s="17"/>
    </row>
    <row r="145" spans="3:7" x14ac:dyDescent="0.2">
      <c r="C145" s="17"/>
      <c r="D145" s="17"/>
      <c r="E145" s="17"/>
      <c r="F145" s="17"/>
      <c r="G145" s="17"/>
    </row>
    <row r="146" spans="3:7" x14ac:dyDescent="0.2">
      <c r="C146" s="17"/>
      <c r="D146" s="17"/>
      <c r="E146" s="17"/>
      <c r="F146" s="17"/>
      <c r="G146" s="17"/>
    </row>
    <row r="147" spans="3:7" x14ac:dyDescent="0.2">
      <c r="C147" s="17"/>
      <c r="D147" s="17"/>
      <c r="E147" s="17"/>
      <c r="F147" s="17"/>
      <c r="G147" s="17"/>
    </row>
    <row r="148" spans="3:7" x14ac:dyDescent="0.2">
      <c r="C148" s="17"/>
      <c r="D148" s="17"/>
      <c r="E148" s="17"/>
      <c r="F148" s="17"/>
      <c r="G148" s="17"/>
    </row>
    <row r="149" spans="3:7" x14ac:dyDescent="0.2">
      <c r="C149" s="17"/>
      <c r="D149" s="17"/>
      <c r="E149" s="17"/>
      <c r="F149" s="17"/>
      <c r="G149" s="17"/>
    </row>
    <row r="150" spans="3:7" x14ac:dyDescent="0.2">
      <c r="C150" s="17"/>
      <c r="D150" s="17"/>
      <c r="E150" s="17"/>
      <c r="F150" s="17"/>
      <c r="G150" s="17"/>
    </row>
    <row r="151" spans="3:7" x14ac:dyDescent="0.2">
      <c r="C151" s="17"/>
      <c r="D151" s="17"/>
      <c r="E151" s="17"/>
      <c r="F151" s="17"/>
      <c r="G151" s="17"/>
    </row>
    <row r="152" spans="3:7" x14ac:dyDescent="0.2">
      <c r="C152" s="17"/>
      <c r="D152" s="17"/>
      <c r="E152" s="17"/>
      <c r="F152" s="17"/>
      <c r="G152" s="17"/>
    </row>
    <row r="153" spans="3:7" x14ac:dyDescent="0.2">
      <c r="C153" s="17"/>
      <c r="D153" s="17"/>
      <c r="E153" s="17"/>
      <c r="F153" s="17"/>
      <c r="G153" s="17"/>
    </row>
    <row r="154" spans="3:7" x14ac:dyDescent="0.2">
      <c r="C154" s="17"/>
      <c r="D154" s="17"/>
      <c r="E154" s="17"/>
      <c r="F154" s="17"/>
      <c r="G154" s="17"/>
    </row>
    <row r="155" spans="3:7" x14ac:dyDescent="0.2">
      <c r="C155" s="17"/>
      <c r="D155" s="17"/>
      <c r="E155" s="17"/>
      <c r="F155" s="17"/>
      <c r="G155" s="17"/>
    </row>
    <row r="156" spans="3:7" x14ac:dyDescent="0.2">
      <c r="C156" s="17"/>
      <c r="D156" s="17"/>
      <c r="E156" s="17"/>
      <c r="F156" s="17"/>
      <c r="G156" s="17"/>
    </row>
    <row r="157" spans="3:7" x14ac:dyDescent="0.2">
      <c r="C157" s="17"/>
      <c r="D157" s="17"/>
      <c r="E157" s="17"/>
      <c r="F157" s="17"/>
      <c r="G157" s="17"/>
    </row>
    <row r="158" spans="3:7" x14ac:dyDescent="0.2">
      <c r="C158" s="17"/>
      <c r="D158" s="17"/>
      <c r="E158" s="17"/>
      <c r="F158" s="17"/>
      <c r="G158" s="17"/>
    </row>
    <row r="159" spans="3:7" x14ac:dyDescent="0.2">
      <c r="C159" s="17"/>
      <c r="D159" s="17"/>
      <c r="E159" s="17"/>
      <c r="F159" s="17"/>
      <c r="G159" s="17"/>
    </row>
    <row r="160" spans="3:7" x14ac:dyDescent="0.2">
      <c r="C160" s="17"/>
      <c r="D160" s="17"/>
      <c r="E160" s="17"/>
      <c r="F160" s="17"/>
      <c r="G160" s="17"/>
    </row>
    <row r="161" spans="3:7" x14ac:dyDescent="0.2">
      <c r="C161" s="17"/>
      <c r="D161" s="17"/>
      <c r="E161" s="17"/>
      <c r="F161" s="17"/>
      <c r="G161" s="17"/>
    </row>
    <row r="162" spans="3:7" x14ac:dyDescent="0.2">
      <c r="C162" s="17"/>
      <c r="D162" s="17"/>
      <c r="E162" s="17"/>
      <c r="F162" s="17"/>
      <c r="G162" s="17"/>
    </row>
    <row r="163" spans="3:7" x14ac:dyDescent="0.2">
      <c r="C163" s="17"/>
      <c r="D163" s="17"/>
      <c r="E163" s="17"/>
      <c r="F163" s="17"/>
      <c r="G163" s="17"/>
    </row>
    <row r="164" spans="3:7" x14ac:dyDescent="0.2">
      <c r="C164" s="17"/>
      <c r="D164" s="17"/>
      <c r="E164" s="17"/>
      <c r="F164" s="17"/>
      <c r="G164" s="17"/>
    </row>
    <row r="165" spans="3:7" x14ac:dyDescent="0.2">
      <c r="C165" s="17"/>
      <c r="D165" s="17"/>
      <c r="E165" s="17"/>
      <c r="F165" s="17"/>
      <c r="G165" s="17"/>
    </row>
    <row r="166" spans="3:7" x14ac:dyDescent="0.2">
      <c r="C166" s="17"/>
      <c r="D166" s="17"/>
      <c r="E166" s="17"/>
      <c r="F166" s="17"/>
      <c r="G166" s="17"/>
    </row>
    <row r="167" spans="3:7" x14ac:dyDescent="0.2">
      <c r="C167" s="17"/>
      <c r="D167" s="17"/>
      <c r="E167" s="17"/>
      <c r="F167" s="17"/>
      <c r="G167" s="17"/>
    </row>
    <row r="168" spans="3:7" x14ac:dyDescent="0.2">
      <c r="C168" s="17"/>
      <c r="D168" s="17"/>
      <c r="E168" s="17"/>
      <c r="F168" s="17"/>
      <c r="G168" s="17"/>
    </row>
    <row r="169" spans="3:7" x14ac:dyDescent="0.2">
      <c r="C169" s="17"/>
      <c r="D169" s="17"/>
      <c r="E169" s="17"/>
      <c r="F169" s="17"/>
      <c r="G169" s="17"/>
    </row>
    <row r="170" spans="3:7" x14ac:dyDescent="0.2">
      <c r="C170" s="17"/>
      <c r="D170" s="17"/>
      <c r="E170" s="17"/>
      <c r="F170" s="17"/>
      <c r="G170" s="17"/>
    </row>
    <row r="171" spans="3:7" x14ac:dyDescent="0.2">
      <c r="C171" s="17"/>
      <c r="D171" s="17"/>
      <c r="E171" s="17"/>
      <c r="F171" s="17"/>
      <c r="G171" s="17"/>
    </row>
    <row r="172" spans="3:7" x14ac:dyDescent="0.2">
      <c r="C172" s="17"/>
      <c r="D172" s="17"/>
      <c r="E172" s="17"/>
      <c r="F172" s="17"/>
      <c r="G172" s="17"/>
    </row>
    <row r="173" spans="3:7" x14ac:dyDescent="0.2">
      <c r="C173" s="17"/>
      <c r="D173" s="17"/>
      <c r="E173" s="17"/>
      <c r="F173" s="17"/>
      <c r="G173" s="17"/>
    </row>
    <row r="174" spans="3:7" x14ac:dyDescent="0.2">
      <c r="C174" s="17"/>
      <c r="D174" s="17"/>
      <c r="E174" s="17"/>
      <c r="F174" s="17"/>
      <c r="G174" s="17"/>
    </row>
    <row r="175" spans="3:7" x14ac:dyDescent="0.2">
      <c r="C175" s="17"/>
      <c r="D175" s="17"/>
      <c r="E175" s="17"/>
      <c r="F175" s="17"/>
      <c r="G175" s="17"/>
    </row>
    <row r="176" spans="3:7" x14ac:dyDescent="0.2">
      <c r="C176" s="17"/>
      <c r="D176" s="17"/>
      <c r="E176" s="17"/>
      <c r="F176" s="17"/>
      <c r="G176" s="17"/>
    </row>
    <row r="177" spans="3:7" x14ac:dyDescent="0.2">
      <c r="C177" s="17"/>
      <c r="D177" s="17"/>
      <c r="E177" s="17"/>
      <c r="F177" s="17"/>
      <c r="G177" s="17"/>
    </row>
    <row r="178" spans="3:7" x14ac:dyDescent="0.2">
      <c r="C178" s="17"/>
      <c r="D178" s="17"/>
      <c r="E178" s="17"/>
      <c r="F178" s="17"/>
      <c r="G178" s="17"/>
    </row>
    <row r="179" spans="3:7" x14ac:dyDescent="0.2">
      <c r="C179" s="17"/>
      <c r="D179" s="17"/>
      <c r="E179" s="17"/>
      <c r="F179" s="17"/>
      <c r="G179" s="17"/>
    </row>
    <row r="180" spans="3:7" x14ac:dyDescent="0.2">
      <c r="C180" s="17"/>
      <c r="D180" s="17"/>
      <c r="E180" s="17"/>
      <c r="F180" s="17"/>
      <c r="G180" s="17"/>
    </row>
    <row r="181" spans="3:7" x14ac:dyDescent="0.2">
      <c r="C181" s="17"/>
      <c r="D181" s="17"/>
      <c r="E181" s="17"/>
      <c r="F181" s="17"/>
      <c r="G181" s="17"/>
    </row>
    <row r="182" spans="3:7" x14ac:dyDescent="0.2">
      <c r="C182" s="17"/>
      <c r="D182" s="17"/>
      <c r="E182" s="17"/>
      <c r="F182" s="17"/>
      <c r="G182" s="17"/>
    </row>
    <row r="183" spans="3:7" x14ac:dyDescent="0.2">
      <c r="C183" s="17"/>
      <c r="D183" s="17"/>
      <c r="E183" s="17"/>
      <c r="F183" s="17"/>
      <c r="G183" s="17"/>
    </row>
    <row r="184" spans="3:7" x14ac:dyDescent="0.2">
      <c r="C184" s="17"/>
      <c r="D184" s="17"/>
      <c r="E184" s="17"/>
      <c r="F184" s="17"/>
      <c r="G184" s="17"/>
    </row>
    <row r="185" spans="3:7" x14ac:dyDescent="0.2">
      <c r="C185" s="17"/>
      <c r="D185" s="17"/>
      <c r="E185" s="17"/>
      <c r="F185" s="17"/>
      <c r="G185" s="17"/>
    </row>
    <row r="186" spans="3:7" x14ac:dyDescent="0.2">
      <c r="C186" s="17"/>
      <c r="D186" s="17"/>
      <c r="E186" s="17"/>
      <c r="F186" s="17"/>
      <c r="G186" s="17"/>
    </row>
    <row r="187" spans="3:7" x14ac:dyDescent="0.2">
      <c r="C187" s="17"/>
      <c r="D187" s="17"/>
      <c r="E187" s="17"/>
      <c r="F187" s="17"/>
      <c r="G187" s="17"/>
    </row>
    <row r="188" spans="3:7" x14ac:dyDescent="0.2">
      <c r="C188" s="17"/>
      <c r="D188" s="17"/>
      <c r="E188" s="17"/>
      <c r="F188" s="17"/>
      <c r="G188" s="17"/>
    </row>
    <row r="189" spans="3:7" x14ac:dyDescent="0.2">
      <c r="C189" s="17"/>
      <c r="D189" s="17"/>
      <c r="E189" s="17"/>
      <c r="F189" s="17"/>
      <c r="G189" s="17"/>
    </row>
    <row r="190" spans="3:7" x14ac:dyDescent="0.2">
      <c r="C190" s="17"/>
      <c r="D190" s="17"/>
      <c r="E190" s="17"/>
      <c r="F190" s="17"/>
      <c r="G190" s="17"/>
    </row>
    <row r="191" spans="3:7" x14ac:dyDescent="0.2">
      <c r="C191" s="17"/>
      <c r="D191" s="17"/>
      <c r="E191" s="17"/>
      <c r="F191" s="17"/>
      <c r="G191" s="17"/>
    </row>
    <row r="192" spans="3:7" x14ac:dyDescent="0.2">
      <c r="C192" s="17"/>
      <c r="D192" s="17"/>
      <c r="E192" s="17"/>
      <c r="F192" s="17"/>
      <c r="G192" s="17"/>
    </row>
    <row r="193" spans="3:7" x14ac:dyDescent="0.2">
      <c r="C193" s="17"/>
      <c r="D193" s="17"/>
      <c r="E193" s="17"/>
      <c r="F193" s="17"/>
      <c r="G193" s="17"/>
    </row>
    <row r="194" spans="3:7" x14ac:dyDescent="0.2">
      <c r="C194" s="17"/>
      <c r="D194" s="17"/>
      <c r="E194" s="17"/>
      <c r="F194" s="17"/>
      <c r="G194" s="17"/>
    </row>
    <row r="195" spans="3:7" x14ac:dyDescent="0.2">
      <c r="C195" s="17"/>
      <c r="D195" s="17"/>
      <c r="E195" s="17"/>
      <c r="F195" s="17"/>
      <c r="G195" s="17"/>
    </row>
    <row r="196" spans="3:7" x14ac:dyDescent="0.2">
      <c r="C196" s="17"/>
      <c r="D196" s="17"/>
      <c r="E196" s="17"/>
      <c r="F196" s="17"/>
      <c r="G196" s="17"/>
    </row>
    <row r="197" spans="3:7" x14ac:dyDescent="0.2">
      <c r="C197" s="17"/>
      <c r="D197" s="17"/>
      <c r="E197" s="17"/>
      <c r="F197" s="17"/>
      <c r="G197" s="17"/>
    </row>
    <row r="198" spans="3:7" x14ac:dyDescent="0.2">
      <c r="C198" s="17"/>
      <c r="D198" s="17"/>
      <c r="E198" s="17"/>
      <c r="F198" s="17"/>
      <c r="G198" s="17"/>
    </row>
    <row r="199" spans="3:7" x14ac:dyDescent="0.2">
      <c r="C199" s="17"/>
      <c r="D199" s="17"/>
      <c r="E199" s="17"/>
      <c r="F199" s="17"/>
      <c r="G199" s="17"/>
    </row>
    <row r="200" spans="3:7" x14ac:dyDescent="0.2">
      <c r="C200" s="17"/>
      <c r="D200" s="17"/>
      <c r="E200" s="17"/>
      <c r="F200" s="17"/>
      <c r="G200" s="17"/>
    </row>
    <row r="201" spans="3:7" x14ac:dyDescent="0.2">
      <c r="C201" s="17"/>
      <c r="D201" s="17"/>
      <c r="E201" s="17"/>
      <c r="F201" s="17"/>
      <c r="G201" s="17"/>
    </row>
    <row r="202" spans="3:7" x14ac:dyDescent="0.2">
      <c r="C202" s="17"/>
      <c r="D202" s="17"/>
      <c r="E202" s="17"/>
      <c r="F202" s="17"/>
      <c r="G202" s="17"/>
    </row>
    <row r="203" spans="3:7" x14ac:dyDescent="0.2">
      <c r="C203" s="17"/>
      <c r="D203" s="17"/>
      <c r="E203" s="17"/>
      <c r="F203" s="17"/>
      <c r="G203" s="17"/>
    </row>
    <row r="204" spans="3:7" x14ac:dyDescent="0.2">
      <c r="C204" s="17"/>
      <c r="D204" s="17"/>
      <c r="E204" s="17"/>
      <c r="F204" s="17"/>
      <c r="G204" s="17"/>
    </row>
    <row r="205" spans="3:7" x14ac:dyDescent="0.2">
      <c r="C205" s="17"/>
      <c r="D205" s="17"/>
      <c r="E205" s="17"/>
      <c r="F205" s="17"/>
      <c r="G205" s="17"/>
    </row>
    <row r="206" spans="3:7" x14ac:dyDescent="0.2">
      <c r="C206" s="17"/>
      <c r="D206" s="17"/>
      <c r="E206" s="17"/>
      <c r="F206" s="17"/>
      <c r="G206" s="17"/>
    </row>
    <row r="207" spans="3:7" x14ac:dyDescent="0.2">
      <c r="C207" s="17"/>
      <c r="D207" s="17"/>
      <c r="E207" s="17"/>
      <c r="F207" s="17"/>
      <c r="G207" s="17"/>
    </row>
    <row r="208" spans="3:7" x14ac:dyDescent="0.2">
      <c r="C208" s="17"/>
      <c r="D208" s="17"/>
      <c r="E208" s="17"/>
      <c r="F208" s="17"/>
      <c r="G208" s="17"/>
    </row>
    <row r="209" spans="3:7" x14ac:dyDescent="0.2">
      <c r="C209" s="17"/>
      <c r="D209" s="17"/>
      <c r="E209" s="17"/>
      <c r="F209" s="17"/>
      <c r="G209" s="17"/>
    </row>
    <row r="210" spans="3:7" x14ac:dyDescent="0.2">
      <c r="C210" s="17"/>
      <c r="D210" s="17"/>
      <c r="E210" s="17"/>
      <c r="F210" s="17"/>
      <c r="G210" s="17"/>
    </row>
    <row r="211" spans="3:7" x14ac:dyDescent="0.2">
      <c r="C211" s="17"/>
      <c r="D211" s="17"/>
      <c r="E211" s="17"/>
      <c r="F211" s="17"/>
      <c r="G211" s="17"/>
    </row>
    <row r="212" spans="3:7" x14ac:dyDescent="0.2">
      <c r="C212" s="17"/>
      <c r="D212" s="17"/>
      <c r="E212" s="17"/>
      <c r="F212" s="17"/>
      <c r="G212" s="17"/>
    </row>
    <row r="213" spans="3:7" x14ac:dyDescent="0.2">
      <c r="C213" s="17"/>
      <c r="D213" s="17"/>
      <c r="E213" s="17"/>
      <c r="F213" s="17"/>
      <c r="G213" s="17"/>
    </row>
    <row r="214" spans="3:7" x14ac:dyDescent="0.2">
      <c r="C214" s="17"/>
      <c r="D214" s="17"/>
      <c r="E214" s="17"/>
      <c r="F214" s="17"/>
      <c r="G214" s="17"/>
    </row>
    <row r="215" spans="3:7" x14ac:dyDescent="0.2">
      <c r="C215" s="17"/>
      <c r="D215" s="17"/>
      <c r="E215" s="17"/>
      <c r="F215" s="17"/>
      <c r="G215" s="17"/>
    </row>
    <row r="216" spans="3:7" x14ac:dyDescent="0.2">
      <c r="C216" s="17"/>
      <c r="D216" s="17"/>
      <c r="E216" s="17"/>
      <c r="F216" s="17"/>
      <c r="G216" s="17"/>
    </row>
    <row r="217" spans="3:7" x14ac:dyDescent="0.2">
      <c r="C217" s="17"/>
      <c r="D217" s="17"/>
      <c r="E217" s="17"/>
      <c r="F217" s="17"/>
      <c r="G217" s="17"/>
    </row>
    <row r="218" spans="3:7" x14ac:dyDescent="0.2">
      <c r="C218" s="17"/>
      <c r="D218" s="17"/>
      <c r="E218" s="17"/>
      <c r="F218" s="17"/>
      <c r="G218" s="17"/>
    </row>
    <row r="219" spans="3:7" x14ac:dyDescent="0.2">
      <c r="C219" s="17"/>
      <c r="D219" s="17"/>
      <c r="E219" s="17"/>
      <c r="F219" s="17"/>
      <c r="G219" s="17"/>
    </row>
    <row r="220" spans="3:7" x14ac:dyDescent="0.2">
      <c r="C220" s="17"/>
      <c r="D220" s="17"/>
      <c r="E220" s="17"/>
      <c r="F220" s="17"/>
      <c r="G220" s="17"/>
    </row>
    <row r="221" spans="3:7" x14ac:dyDescent="0.2">
      <c r="C221" s="17"/>
      <c r="D221" s="17"/>
      <c r="E221" s="17"/>
      <c r="F221" s="17"/>
      <c r="G221" s="17"/>
    </row>
    <row r="222" spans="3:7" x14ac:dyDescent="0.2">
      <c r="C222" s="17"/>
      <c r="D222" s="17"/>
      <c r="E222" s="17"/>
      <c r="F222" s="17"/>
      <c r="G222" s="17"/>
    </row>
    <row r="223" spans="3:7" x14ac:dyDescent="0.2">
      <c r="C223" s="17"/>
      <c r="D223" s="17"/>
      <c r="E223" s="17"/>
      <c r="F223" s="17"/>
      <c r="G223" s="17"/>
    </row>
    <row r="224" spans="3:7" x14ac:dyDescent="0.2">
      <c r="C224" s="17"/>
      <c r="D224" s="17"/>
      <c r="E224" s="17"/>
      <c r="F224" s="17"/>
      <c r="G224" s="17"/>
    </row>
    <row r="225" spans="3:7" x14ac:dyDescent="0.2">
      <c r="C225" s="17"/>
      <c r="D225" s="17"/>
      <c r="E225" s="17"/>
      <c r="F225" s="17"/>
      <c r="G225" s="17"/>
    </row>
    <row r="226" spans="3:7" x14ac:dyDescent="0.2">
      <c r="C226" s="17"/>
      <c r="D226" s="17"/>
      <c r="E226" s="17"/>
      <c r="F226" s="17"/>
      <c r="G226" s="17"/>
    </row>
    <row r="227" spans="3:7" x14ac:dyDescent="0.2">
      <c r="C227" s="17"/>
      <c r="D227" s="17"/>
      <c r="E227" s="17"/>
      <c r="F227" s="17"/>
      <c r="G227" s="17"/>
    </row>
    <row r="228" spans="3:7" x14ac:dyDescent="0.2">
      <c r="C228" s="17"/>
      <c r="D228" s="17"/>
      <c r="E228" s="17"/>
      <c r="F228" s="17"/>
      <c r="G228" s="17"/>
    </row>
    <row r="229" spans="3:7" x14ac:dyDescent="0.2">
      <c r="C229" s="17"/>
      <c r="D229" s="17"/>
      <c r="E229" s="17"/>
      <c r="F229" s="17"/>
      <c r="G229" s="17"/>
    </row>
    <row r="230" spans="3:7" x14ac:dyDescent="0.2">
      <c r="C230" s="17"/>
      <c r="D230" s="17"/>
      <c r="E230" s="17"/>
      <c r="F230" s="17"/>
      <c r="G230" s="17"/>
    </row>
    <row r="231" spans="3:7" x14ac:dyDescent="0.2">
      <c r="C231" s="17"/>
      <c r="D231" s="17"/>
      <c r="E231" s="17"/>
      <c r="F231" s="17"/>
      <c r="G231" s="17"/>
    </row>
    <row r="232" spans="3:7" x14ac:dyDescent="0.2">
      <c r="C232" s="17"/>
      <c r="D232" s="17"/>
      <c r="E232" s="17"/>
      <c r="F232" s="17"/>
      <c r="G232" s="17"/>
    </row>
    <row r="233" spans="3:7" x14ac:dyDescent="0.2">
      <c r="C233" s="17"/>
      <c r="D233" s="17"/>
      <c r="E233" s="17"/>
      <c r="F233" s="17"/>
      <c r="G233" s="17"/>
    </row>
    <row r="234" spans="3:7" x14ac:dyDescent="0.2">
      <c r="C234" s="17"/>
      <c r="D234" s="17"/>
      <c r="E234" s="17"/>
      <c r="F234" s="17"/>
      <c r="G234" s="17"/>
    </row>
    <row r="235" spans="3:7" x14ac:dyDescent="0.2">
      <c r="C235" s="17"/>
      <c r="D235" s="17"/>
      <c r="E235" s="17"/>
      <c r="F235" s="17"/>
      <c r="G235" s="17"/>
    </row>
    <row r="236" spans="3:7" x14ac:dyDescent="0.2">
      <c r="C236" s="17"/>
      <c r="D236" s="17"/>
      <c r="E236" s="17"/>
      <c r="F236" s="17"/>
      <c r="G236" s="17"/>
    </row>
    <row r="237" spans="3:7" x14ac:dyDescent="0.2">
      <c r="C237" s="17"/>
      <c r="D237" s="17"/>
      <c r="E237" s="17"/>
      <c r="F237" s="17"/>
      <c r="G237" s="17"/>
    </row>
    <row r="238" spans="3:7" x14ac:dyDescent="0.2">
      <c r="C238" s="17"/>
      <c r="D238" s="17"/>
      <c r="E238" s="17"/>
      <c r="F238" s="17"/>
      <c r="G238" s="17"/>
    </row>
    <row r="239" spans="3:7" x14ac:dyDescent="0.2">
      <c r="C239" s="17"/>
      <c r="D239" s="17"/>
      <c r="E239" s="17"/>
      <c r="F239" s="17"/>
      <c r="G239" s="17"/>
    </row>
    <row r="240" spans="3:7" x14ac:dyDescent="0.2">
      <c r="C240" s="17"/>
      <c r="D240" s="17"/>
      <c r="E240" s="17"/>
      <c r="F240" s="17"/>
      <c r="G240" s="17"/>
    </row>
    <row r="241" spans="3:7" x14ac:dyDescent="0.2">
      <c r="C241" s="17"/>
      <c r="D241" s="17"/>
      <c r="E241" s="17"/>
      <c r="F241" s="17"/>
      <c r="G241" s="17"/>
    </row>
    <row r="242" spans="3:7" x14ac:dyDescent="0.2">
      <c r="C242" s="17"/>
      <c r="D242" s="17"/>
      <c r="E242" s="17"/>
      <c r="F242" s="17"/>
      <c r="G242" s="17"/>
    </row>
    <row r="243" spans="3:7" x14ac:dyDescent="0.2">
      <c r="C243" s="17"/>
      <c r="D243" s="17"/>
      <c r="E243" s="17"/>
      <c r="F243" s="17"/>
      <c r="G243" s="17"/>
    </row>
    <row r="244" spans="3:7" x14ac:dyDescent="0.2">
      <c r="C244" s="17"/>
      <c r="D244" s="17"/>
      <c r="E244" s="17"/>
      <c r="F244" s="17"/>
      <c r="G244" s="17"/>
    </row>
    <row r="245" spans="3:7" x14ac:dyDescent="0.2">
      <c r="C245" s="17"/>
      <c r="D245" s="17"/>
      <c r="E245" s="17"/>
      <c r="F245" s="17"/>
      <c r="G245" s="17"/>
    </row>
    <row r="246" spans="3:7" x14ac:dyDescent="0.2">
      <c r="C246" s="17"/>
      <c r="D246" s="17"/>
      <c r="E246" s="17"/>
      <c r="F246" s="17"/>
      <c r="G246" s="17"/>
    </row>
    <row r="247" spans="3:7" x14ac:dyDescent="0.2">
      <c r="C247" s="17"/>
      <c r="D247" s="17"/>
      <c r="E247" s="17"/>
      <c r="F247" s="17"/>
      <c r="G247" s="17"/>
    </row>
    <row r="248" spans="3:7" x14ac:dyDescent="0.2">
      <c r="C248" s="17"/>
      <c r="D248" s="17"/>
      <c r="E248" s="17"/>
      <c r="F248" s="17"/>
      <c r="G248" s="17"/>
    </row>
    <row r="249" spans="3:7" x14ac:dyDescent="0.2">
      <c r="C249" s="17"/>
      <c r="D249" s="17"/>
      <c r="E249" s="17"/>
      <c r="F249" s="17"/>
      <c r="G249" s="17"/>
    </row>
    <row r="250" spans="3:7" x14ac:dyDescent="0.2">
      <c r="C250" s="17"/>
      <c r="D250" s="17"/>
      <c r="E250" s="17"/>
      <c r="F250" s="17"/>
      <c r="G250" s="17"/>
    </row>
    <row r="251" spans="3:7" x14ac:dyDescent="0.2">
      <c r="C251" s="17"/>
      <c r="D251" s="17"/>
      <c r="E251" s="17"/>
      <c r="F251" s="17"/>
      <c r="G251" s="17"/>
    </row>
    <row r="252" spans="3:7" x14ac:dyDescent="0.2">
      <c r="C252" s="17"/>
      <c r="D252" s="17"/>
      <c r="E252" s="17"/>
      <c r="F252" s="17"/>
      <c r="G252" s="17"/>
    </row>
    <row r="253" spans="3:7" x14ac:dyDescent="0.2">
      <c r="C253" s="17"/>
      <c r="D253" s="17"/>
      <c r="E253" s="17"/>
      <c r="F253" s="17"/>
      <c r="G253" s="17"/>
    </row>
    <row r="254" spans="3:7" x14ac:dyDescent="0.2">
      <c r="C254" s="17"/>
      <c r="D254" s="17"/>
      <c r="E254" s="17"/>
      <c r="F254" s="17"/>
      <c r="G254" s="17"/>
    </row>
    <row r="255" spans="3:7" x14ac:dyDescent="0.2">
      <c r="C255" s="17"/>
      <c r="D255" s="17"/>
      <c r="E255" s="17"/>
      <c r="F255" s="17"/>
      <c r="G255" s="17"/>
    </row>
    <row r="256" spans="3:7" x14ac:dyDescent="0.2">
      <c r="C256" s="17"/>
      <c r="D256" s="17"/>
      <c r="E256" s="17"/>
      <c r="F256" s="17"/>
      <c r="G256" s="17"/>
    </row>
    <row r="257" spans="3:7" x14ac:dyDescent="0.2">
      <c r="C257" s="17"/>
      <c r="D257" s="17"/>
      <c r="E257" s="17"/>
      <c r="F257" s="17"/>
      <c r="G257" s="17"/>
    </row>
    <row r="258" spans="3:7" x14ac:dyDescent="0.2">
      <c r="C258" s="17"/>
      <c r="D258" s="17"/>
      <c r="E258" s="17"/>
      <c r="F258" s="17"/>
      <c r="G258" s="17"/>
    </row>
    <row r="259" spans="3:7" x14ac:dyDescent="0.2">
      <c r="C259" s="17"/>
      <c r="D259" s="17"/>
      <c r="E259" s="17"/>
      <c r="F259" s="17"/>
      <c r="G259" s="17"/>
    </row>
    <row r="260" spans="3:7" x14ac:dyDescent="0.2">
      <c r="C260" s="17"/>
      <c r="D260" s="17"/>
      <c r="E260" s="17"/>
      <c r="F260" s="17"/>
      <c r="G260" s="17"/>
    </row>
    <row r="261" spans="3:7" x14ac:dyDescent="0.2">
      <c r="C261" s="17"/>
      <c r="D261" s="17"/>
      <c r="E261" s="17"/>
      <c r="F261" s="17"/>
      <c r="G261" s="17"/>
    </row>
    <row r="262" spans="3:7" x14ac:dyDescent="0.2">
      <c r="C262" s="17"/>
      <c r="D262" s="17"/>
      <c r="E262" s="17"/>
      <c r="F262" s="17"/>
      <c r="G262" s="17"/>
    </row>
    <row r="263" spans="3:7" x14ac:dyDescent="0.2">
      <c r="C263" s="17"/>
      <c r="D263" s="17"/>
      <c r="E263" s="17"/>
      <c r="F263" s="17"/>
      <c r="G263" s="17"/>
    </row>
    <row r="264" spans="3:7" x14ac:dyDescent="0.2">
      <c r="C264" s="17"/>
      <c r="D264" s="17"/>
      <c r="E264" s="17"/>
      <c r="F264" s="17"/>
      <c r="G264" s="17"/>
    </row>
    <row r="265" spans="3:7" x14ac:dyDescent="0.2">
      <c r="C265" s="17"/>
      <c r="D265" s="17"/>
      <c r="E265" s="17"/>
      <c r="F265" s="17"/>
      <c r="G265" s="17"/>
    </row>
    <row r="266" spans="3:7" x14ac:dyDescent="0.2">
      <c r="C266" s="17"/>
      <c r="D266" s="17"/>
      <c r="E266" s="17"/>
      <c r="F266" s="17"/>
      <c r="G266" s="17"/>
    </row>
    <row r="267" spans="3:7" x14ac:dyDescent="0.2">
      <c r="C267" s="17"/>
      <c r="D267" s="17"/>
      <c r="E267" s="17"/>
      <c r="F267" s="17"/>
      <c r="G267" s="17"/>
    </row>
    <row r="268" spans="3:7" x14ac:dyDescent="0.2">
      <c r="C268" s="17"/>
      <c r="D268" s="17"/>
      <c r="E268" s="17"/>
      <c r="F268" s="17"/>
      <c r="G268" s="17"/>
    </row>
    <row r="269" spans="3:7" x14ac:dyDescent="0.2">
      <c r="C269" s="17"/>
      <c r="D269" s="17"/>
      <c r="E269" s="17"/>
      <c r="F269" s="17"/>
      <c r="G269" s="17"/>
    </row>
    <row r="270" spans="3:7" x14ac:dyDescent="0.2">
      <c r="C270" s="17"/>
      <c r="D270" s="17"/>
      <c r="E270" s="17"/>
      <c r="F270" s="17"/>
      <c r="G270" s="17"/>
    </row>
    <row r="271" spans="3:7" x14ac:dyDescent="0.2">
      <c r="C271" s="17"/>
      <c r="D271" s="17"/>
      <c r="E271" s="17"/>
      <c r="F271" s="17"/>
      <c r="G271" s="17"/>
    </row>
    <row r="272" spans="3:7" x14ac:dyDescent="0.2">
      <c r="C272" s="17"/>
      <c r="D272" s="17"/>
      <c r="E272" s="17"/>
      <c r="F272" s="17"/>
      <c r="G272" s="17"/>
    </row>
    <row r="273" spans="3:7" x14ac:dyDescent="0.2">
      <c r="C273" s="17"/>
      <c r="D273" s="17"/>
      <c r="E273" s="17"/>
      <c r="F273" s="17"/>
      <c r="G273" s="17"/>
    </row>
    <row r="274" spans="3:7" x14ac:dyDescent="0.2">
      <c r="C274" s="17"/>
      <c r="D274" s="17"/>
      <c r="E274" s="17"/>
      <c r="F274" s="17"/>
      <c r="G274" s="17"/>
    </row>
    <row r="275" spans="3:7" x14ac:dyDescent="0.2">
      <c r="C275" s="17"/>
      <c r="D275" s="17"/>
      <c r="E275" s="17"/>
      <c r="F275" s="17"/>
      <c r="G275" s="17"/>
    </row>
    <row r="276" spans="3:7" x14ac:dyDescent="0.2">
      <c r="C276" s="17"/>
      <c r="D276" s="17"/>
      <c r="E276" s="17"/>
      <c r="F276" s="17"/>
      <c r="G276" s="17"/>
    </row>
    <row r="277" spans="3:7" x14ac:dyDescent="0.2">
      <c r="C277" s="17"/>
      <c r="D277" s="17"/>
      <c r="E277" s="17"/>
      <c r="F277" s="17"/>
      <c r="G277" s="17"/>
    </row>
    <row r="278" spans="3:7" x14ac:dyDescent="0.2">
      <c r="C278" s="17"/>
      <c r="D278" s="17"/>
      <c r="E278" s="17"/>
      <c r="F278" s="17"/>
      <c r="G278" s="17"/>
    </row>
    <row r="279" spans="3:7" x14ac:dyDescent="0.2">
      <c r="C279" s="17"/>
      <c r="D279" s="17"/>
      <c r="E279" s="17"/>
      <c r="F279" s="17"/>
      <c r="G279" s="17"/>
    </row>
    <row r="280" spans="3:7" x14ac:dyDescent="0.2">
      <c r="C280" s="17"/>
      <c r="D280" s="17"/>
      <c r="E280" s="17"/>
      <c r="F280" s="17"/>
      <c r="G280" s="17"/>
    </row>
    <row r="281" spans="3:7" x14ac:dyDescent="0.2">
      <c r="C281" s="17"/>
      <c r="D281" s="17"/>
      <c r="E281" s="17"/>
      <c r="F281" s="17"/>
      <c r="G281" s="17"/>
    </row>
    <row r="282" spans="3:7" x14ac:dyDescent="0.2">
      <c r="C282" s="17"/>
      <c r="D282" s="17"/>
      <c r="E282" s="17"/>
      <c r="F282" s="17"/>
      <c r="G282" s="17"/>
    </row>
    <row r="283" spans="3:7" x14ac:dyDescent="0.2">
      <c r="C283" s="17"/>
      <c r="D283" s="17"/>
      <c r="E283" s="17"/>
      <c r="F283" s="17"/>
      <c r="G283" s="17"/>
    </row>
    <row r="284" spans="3:7" x14ac:dyDescent="0.2">
      <c r="C284" s="17"/>
      <c r="D284" s="17"/>
      <c r="E284" s="17"/>
      <c r="F284" s="17"/>
      <c r="G284" s="17"/>
    </row>
    <row r="285" spans="3:7" x14ac:dyDescent="0.2">
      <c r="C285" s="17"/>
      <c r="D285" s="17"/>
      <c r="E285" s="17"/>
      <c r="F285" s="17"/>
      <c r="G285" s="17"/>
    </row>
    <row r="286" spans="3:7" x14ac:dyDescent="0.2">
      <c r="C286" s="17"/>
      <c r="D286" s="17"/>
      <c r="E286" s="17"/>
      <c r="F286" s="17"/>
      <c r="G286" s="17"/>
    </row>
    <row r="287" spans="3:7" x14ac:dyDescent="0.2">
      <c r="C287" s="17"/>
      <c r="D287" s="17"/>
      <c r="E287" s="17"/>
      <c r="F287" s="17"/>
      <c r="G287" s="17"/>
    </row>
    <row r="288" spans="3:7" x14ac:dyDescent="0.2">
      <c r="C288" s="17"/>
      <c r="D288" s="17"/>
      <c r="E288" s="17"/>
      <c r="F288" s="17"/>
      <c r="G288" s="17"/>
    </row>
    <row r="289" spans="3:7" x14ac:dyDescent="0.2">
      <c r="C289" s="17"/>
      <c r="D289" s="17"/>
      <c r="E289" s="17"/>
      <c r="F289" s="17"/>
      <c r="G289" s="17"/>
    </row>
    <row r="290" spans="3:7" x14ac:dyDescent="0.2">
      <c r="C290" s="17"/>
      <c r="D290" s="17"/>
      <c r="E290" s="17"/>
      <c r="F290" s="17"/>
      <c r="G290" s="17"/>
    </row>
    <row r="291" spans="3:7" x14ac:dyDescent="0.2">
      <c r="C291" s="17"/>
      <c r="D291" s="17"/>
      <c r="E291" s="17"/>
      <c r="F291" s="17"/>
      <c r="G291" s="17"/>
    </row>
    <row r="292" spans="3:7" x14ac:dyDescent="0.2">
      <c r="C292" s="17"/>
      <c r="D292" s="17"/>
      <c r="E292" s="17"/>
      <c r="F292" s="17"/>
      <c r="G292" s="17"/>
    </row>
    <row r="293" spans="3:7" x14ac:dyDescent="0.2">
      <c r="C293" s="17"/>
      <c r="D293" s="17"/>
      <c r="E293" s="17"/>
      <c r="F293" s="17"/>
      <c r="G293" s="17"/>
    </row>
    <row r="294" spans="3:7" x14ac:dyDescent="0.2">
      <c r="C294" s="17"/>
      <c r="D294" s="17"/>
      <c r="E294" s="17"/>
      <c r="F294" s="17"/>
      <c r="G294" s="17"/>
    </row>
    <row r="295" spans="3:7" x14ac:dyDescent="0.2">
      <c r="C295" s="17"/>
      <c r="D295" s="17"/>
      <c r="E295" s="17"/>
      <c r="F295" s="17"/>
      <c r="G295" s="17"/>
    </row>
    <row r="296" spans="3:7" x14ac:dyDescent="0.2">
      <c r="C296" s="17"/>
      <c r="D296" s="17"/>
      <c r="E296" s="17"/>
      <c r="F296" s="17"/>
      <c r="G296" s="17"/>
    </row>
    <row r="297" spans="3:7" x14ac:dyDescent="0.2">
      <c r="C297" s="17"/>
      <c r="D297" s="17"/>
      <c r="E297" s="17"/>
      <c r="F297" s="17"/>
      <c r="G297" s="17"/>
    </row>
    <row r="298" spans="3:7" x14ac:dyDescent="0.2">
      <c r="C298" s="17"/>
      <c r="D298" s="17"/>
      <c r="E298" s="17"/>
      <c r="F298" s="17"/>
      <c r="G298" s="17"/>
    </row>
    <row r="299" spans="3:7" x14ac:dyDescent="0.2">
      <c r="C299" s="17"/>
      <c r="D299" s="17"/>
      <c r="E299" s="17"/>
      <c r="F299" s="17"/>
      <c r="G299" s="17"/>
    </row>
    <row r="300" spans="3:7" x14ac:dyDescent="0.2">
      <c r="C300" s="17"/>
      <c r="D300" s="17"/>
      <c r="E300" s="17"/>
      <c r="F300" s="17"/>
      <c r="G300" s="17"/>
    </row>
    <row r="301" spans="3:7" x14ac:dyDescent="0.2">
      <c r="C301" s="17"/>
      <c r="D301" s="17"/>
      <c r="E301" s="17"/>
      <c r="F301" s="17"/>
      <c r="G301" s="17"/>
    </row>
    <row r="302" spans="3:7" x14ac:dyDescent="0.2">
      <c r="C302" s="17"/>
      <c r="D302" s="17"/>
      <c r="E302" s="17"/>
      <c r="F302" s="17"/>
      <c r="G302" s="17"/>
    </row>
    <row r="303" spans="3:7" x14ac:dyDescent="0.2">
      <c r="C303" s="17"/>
      <c r="D303" s="17"/>
      <c r="E303" s="17"/>
      <c r="F303" s="17"/>
      <c r="G303" s="17"/>
    </row>
    <row r="304" spans="3:7" x14ac:dyDescent="0.2">
      <c r="C304" s="17"/>
      <c r="D304" s="17"/>
      <c r="E304" s="17"/>
      <c r="F304" s="17"/>
      <c r="G304" s="17"/>
    </row>
    <row r="305" spans="3:7" x14ac:dyDescent="0.2">
      <c r="C305" s="17"/>
      <c r="D305" s="17"/>
      <c r="E305" s="17"/>
      <c r="F305" s="17"/>
      <c r="G305" s="17"/>
    </row>
    <row r="306" spans="3:7" x14ac:dyDescent="0.2">
      <c r="C306" s="17"/>
      <c r="D306" s="17"/>
      <c r="E306" s="17"/>
      <c r="F306" s="17"/>
      <c r="G306" s="17"/>
    </row>
    <row r="307" spans="3:7" x14ac:dyDescent="0.2">
      <c r="C307" s="17"/>
      <c r="D307" s="17"/>
      <c r="E307" s="17"/>
      <c r="F307" s="17"/>
      <c r="G307" s="17"/>
    </row>
    <row r="308" spans="3:7" x14ac:dyDescent="0.2">
      <c r="C308" s="17"/>
      <c r="D308" s="17"/>
      <c r="E308" s="17"/>
      <c r="F308" s="17"/>
      <c r="G308" s="17"/>
    </row>
    <row r="309" spans="3:7" x14ac:dyDescent="0.2">
      <c r="C309" s="17"/>
      <c r="D309" s="17"/>
      <c r="E309" s="17"/>
      <c r="F309" s="17"/>
      <c r="G309" s="17"/>
    </row>
    <row r="310" spans="3:7" x14ac:dyDescent="0.2">
      <c r="C310" s="17"/>
      <c r="D310" s="17"/>
      <c r="E310" s="17"/>
      <c r="F310" s="17"/>
      <c r="G310" s="17"/>
    </row>
    <row r="311" spans="3:7" x14ac:dyDescent="0.2">
      <c r="C311" s="17"/>
      <c r="D311" s="17"/>
      <c r="E311" s="17"/>
      <c r="F311" s="17"/>
      <c r="G311" s="17"/>
    </row>
    <row r="312" spans="3:7" x14ac:dyDescent="0.2">
      <c r="C312" s="17"/>
      <c r="D312" s="17"/>
      <c r="E312" s="17"/>
      <c r="F312" s="17"/>
      <c r="G312" s="17"/>
    </row>
    <row r="313" spans="3:7" x14ac:dyDescent="0.2">
      <c r="C313" s="17"/>
      <c r="D313" s="17"/>
      <c r="E313" s="17"/>
      <c r="F313" s="17"/>
      <c r="G313" s="17"/>
    </row>
    <row r="314" spans="3:7" x14ac:dyDescent="0.2">
      <c r="C314" s="17"/>
      <c r="D314" s="17"/>
      <c r="E314" s="17"/>
      <c r="F314" s="17"/>
      <c r="G314" s="17"/>
    </row>
    <row r="315" spans="3:7" x14ac:dyDescent="0.2">
      <c r="C315" s="17"/>
      <c r="D315" s="17"/>
      <c r="E315" s="17"/>
      <c r="F315" s="17"/>
      <c r="G315" s="17"/>
    </row>
    <row r="316" spans="3:7" x14ac:dyDescent="0.2">
      <c r="C316" s="17"/>
      <c r="D316" s="17"/>
      <c r="E316" s="17"/>
      <c r="F316" s="17"/>
      <c r="G316" s="17"/>
    </row>
    <row r="317" spans="3:7" x14ac:dyDescent="0.2">
      <c r="C317" s="17"/>
      <c r="D317" s="17"/>
      <c r="E317" s="17"/>
      <c r="F317" s="17"/>
      <c r="G317" s="17"/>
    </row>
    <row r="318" spans="3:7" x14ac:dyDescent="0.2">
      <c r="C318" s="17"/>
      <c r="D318" s="17"/>
      <c r="E318" s="17"/>
      <c r="F318" s="17"/>
      <c r="G318" s="17"/>
    </row>
    <row r="319" spans="3:7" x14ac:dyDescent="0.2">
      <c r="C319" s="17"/>
      <c r="D319" s="17"/>
      <c r="E319" s="17"/>
      <c r="F319" s="17"/>
      <c r="G319" s="17"/>
    </row>
    <row r="320" spans="3:7" x14ac:dyDescent="0.2">
      <c r="C320" s="17"/>
      <c r="D320" s="17"/>
      <c r="E320" s="17"/>
      <c r="F320" s="17"/>
      <c r="G320" s="17"/>
    </row>
  </sheetData>
  <dataValidations disablePrompts="1" count="2">
    <dataValidation type="list" showInputMessage="1" showErrorMessage="1" sqref="I3:I7" xr:uid="{7B22BFC1-8980-4B47-B56E-8F5C326A95D5}">
      <formula1>Kommune</formula1>
    </dataValidation>
    <dataValidation type="list" showInputMessage="1" showErrorMessage="1" sqref="I8" xr:uid="{98D58899-6344-4E1F-9894-F76F9F1A231F}">
      <formula1>Løntrin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C7ADC-2D71-4B9B-AD36-D603CCBCCB1C}">
  <dimension ref="A1:M59"/>
  <sheetViews>
    <sheetView workbookViewId="0">
      <selection activeCell="E9" sqref="E9"/>
    </sheetView>
  </sheetViews>
  <sheetFormatPr defaultColWidth="8.7109375" defaultRowHeight="12.75" x14ac:dyDescent="0.2"/>
  <cols>
    <col min="1" max="1" width="8.7109375" style="12"/>
    <col min="2" max="2" width="25" style="12" customWidth="1"/>
    <col min="3" max="3" width="11.28515625" style="12" customWidth="1"/>
    <col min="4" max="7" width="10.85546875" style="12" customWidth="1"/>
    <col min="8" max="8" width="8.7109375" style="12"/>
    <col min="9" max="9" width="14.42578125" style="12" bestFit="1" customWidth="1"/>
    <col min="10" max="10" width="9.85546875" style="12" bestFit="1" customWidth="1"/>
    <col min="11" max="11" width="12.7109375" style="12" bestFit="1" customWidth="1"/>
    <col min="12" max="12" width="16.5703125" style="12" bestFit="1" customWidth="1"/>
    <col min="13" max="13" width="18.85546875" style="12" bestFit="1" customWidth="1"/>
    <col min="14" max="16384" width="8.7109375" style="12"/>
  </cols>
  <sheetData>
    <row r="1" spans="1:13" x14ac:dyDescent="0.2">
      <c r="A1" s="1" t="s">
        <v>82</v>
      </c>
    </row>
    <row r="2" spans="1:13" x14ac:dyDescent="0.2">
      <c r="A2" s="2" t="s">
        <v>71</v>
      </c>
    </row>
    <row r="3" spans="1:13" x14ac:dyDescent="0.2">
      <c r="A3" s="2"/>
    </row>
    <row r="4" spans="1:13" ht="13.5" thickBot="1" x14ac:dyDescent="0.25">
      <c r="A4" s="22" t="s">
        <v>77</v>
      </c>
    </row>
    <row r="5" spans="1:13" ht="13.5" thickBot="1" x14ac:dyDescent="0.25">
      <c r="A5" s="12" t="s">
        <v>78</v>
      </c>
      <c r="D5" s="23"/>
    </row>
    <row r="6" spans="1:13" ht="13.5" thickBot="1" x14ac:dyDescent="0.25">
      <c r="A6" s="12" t="s">
        <v>79</v>
      </c>
      <c r="D6" s="24">
        <f>+D5*(100%+D7)</f>
        <v>0</v>
      </c>
    </row>
    <row r="7" spans="1:13" x14ac:dyDescent="0.2">
      <c r="A7" s="12" t="s">
        <v>80</v>
      </c>
      <c r="D7" s="21">
        <f>+'Løntabel oktober 2018'!D7</f>
        <v>2.0299999999999999E-2</v>
      </c>
    </row>
    <row r="9" spans="1:13" x14ac:dyDescent="0.2">
      <c r="A9" s="12" t="s">
        <v>1</v>
      </c>
      <c r="D9" s="13">
        <v>5.5E-2</v>
      </c>
    </row>
    <row r="10" spans="1:13" x14ac:dyDescent="0.2">
      <c r="A10" s="12" t="s">
        <v>2</v>
      </c>
      <c r="D10" s="13">
        <v>0.11</v>
      </c>
    </row>
    <row r="13" spans="1:13" x14ac:dyDescent="0.2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13" x14ac:dyDescent="0.2">
      <c r="A14" s="2"/>
      <c r="B14" s="2"/>
      <c r="C14" s="2"/>
      <c r="D14" s="2"/>
      <c r="E14" s="2"/>
      <c r="F14" s="2"/>
      <c r="G14" s="2"/>
    </row>
    <row r="15" spans="1:13" x14ac:dyDescent="0.2">
      <c r="A15" s="2"/>
      <c r="B15" s="1" t="s">
        <v>9</v>
      </c>
      <c r="C15" s="2"/>
      <c r="D15" s="2"/>
      <c r="E15" s="2"/>
      <c r="F15" s="2"/>
      <c r="G15" s="2"/>
    </row>
    <row r="16" spans="1:13" x14ac:dyDescent="0.2">
      <c r="A16" s="4">
        <v>19</v>
      </c>
      <c r="B16" s="5" t="s">
        <v>10</v>
      </c>
      <c r="C16" s="6">
        <f>+'Løntabel oktober 2018'!C15/160.33</f>
        <v>153.35340699925331</v>
      </c>
      <c r="D16" s="6">
        <f>+'Løntabel oktober 2018'!D15/160.33</f>
        <v>155.86475627393361</v>
      </c>
      <c r="E16" s="6">
        <f>+'Løntabel oktober 2018'!E15/160.33</f>
        <v>157.60349064495003</v>
      </c>
      <c r="F16" s="6">
        <f>+'Løntabel oktober 2018'!F15/160.33</f>
        <v>160.11491160675484</v>
      </c>
      <c r="G16" s="6">
        <f>+'Løntabel oktober 2018'!G15/160.33</f>
        <v>161.85371907301891</v>
      </c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</row>
    <row r="17" spans="1:13" x14ac:dyDescent="0.2">
      <c r="A17" s="2"/>
      <c r="B17" s="12" t="s">
        <v>16</v>
      </c>
      <c r="C17" s="14">
        <f>C16*$D$9</f>
        <v>8.4344373849589314</v>
      </c>
      <c r="D17" s="14">
        <f>D16*$D$9</f>
        <v>8.5725615950663485</v>
      </c>
      <c r="E17" s="14">
        <f>E16*$D$9</f>
        <v>8.6681919854722516</v>
      </c>
      <c r="F17" s="14">
        <f>F16*$D$9</f>
        <v>8.8063201383715164</v>
      </c>
      <c r="G17" s="14">
        <f>G16*$D$9</f>
        <v>8.9019545490160397</v>
      </c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</row>
    <row r="18" spans="1:13" x14ac:dyDescent="0.2">
      <c r="A18" s="2"/>
      <c r="B18" s="12" t="s">
        <v>22</v>
      </c>
      <c r="C18" s="14">
        <f>C16-C17</f>
        <v>144.91896961429438</v>
      </c>
      <c r="D18" s="14">
        <f>D16-D17</f>
        <v>147.29219467886725</v>
      </c>
      <c r="E18" s="14">
        <f>E16-E17</f>
        <v>148.93529865947778</v>
      </c>
      <c r="F18" s="14">
        <f>F16-F17</f>
        <v>151.30859146838333</v>
      </c>
      <c r="G18" s="14">
        <f>G16-G17</f>
        <v>152.95176452400287</v>
      </c>
      <c r="I18" s="2" t="s">
        <v>23</v>
      </c>
      <c r="J18" s="8" t="s">
        <v>24</v>
      </c>
      <c r="K18" s="2" t="s">
        <v>25</v>
      </c>
      <c r="L18" s="12" t="s">
        <v>26</v>
      </c>
    </row>
    <row r="19" spans="1:13" x14ac:dyDescent="0.2">
      <c r="A19" s="2"/>
      <c r="B19" s="12" t="s">
        <v>27</v>
      </c>
      <c r="C19" s="14">
        <f>C16*$D$10</f>
        <v>16.868874769917863</v>
      </c>
      <c r="D19" s="14">
        <f>D16*$D$10</f>
        <v>17.145123190132697</v>
      </c>
      <c r="E19" s="14">
        <f>E16*$D$10</f>
        <v>17.336383970944503</v>
      </c>
      <c r="F19" s="14">
        <f>F16*$D$10</f>
        <v>17.612640276743033</v>
      </c>
      <c r="G19" s="14">
        <f>G16*$D$10</f>
        <v>17.803909098032079</v>
      </c>
      <c r="I19" s="2"/>
      <c r="J19" s="8"/>
      <c r="K19" s="2"/>
    </row>
    <row r="20" spans="1:13" x14ac:dyDescent="0.2">
      <c r="A20" s="2"/>
      <c r="B20" s="1"/>
      <c r="C20" s="2"/>
      <c r="D20" s="2"/>
      <c r="E20" s="2"/>
      <c r="F20" s="2"/>
      <c r="G20" s="2"/>
      <c r="I20" s="2" t="s">
        <v>29</v>
      </c>
      <c r="J20" s="8" t="s">
        <v>30</v>
      </c>
      <c r="K20" s="12" t="s">
        <v>31</v>
      </c>
      <c r="L20" s="12" t="s">
        <v>32</v>
      </c>
    </row>
    <row r="21" spans="1:13" x14ac:dyDescent="0.2">
      <c r="A21" s="2"/>
      <c r="B21" s="1" t="s">
        <v>33</v>
      </c>
      <c r="C21" s="2"/>
      <c r="D21" s="2"/>
      <c r="E21" s="2"/>
      <c r="F21" s="2"/>
      <c r="G21" s="2"/>
      <c r="I21" s="2" t="s">
        <v>34</v>
      </c>
      <c r="J21" s="8" t="s">
        <v>35</v>
      </c>
      <c r="K21" s="12" t="s">
        <v>36</v>
      </c>
      <c r="L21" s="12" t="s">
        <v>37</v>
      </c>
    </row>
    <row r="22" spans="1:13" x14ac:dyDescent="0.2">
      <c r="A22" s="4">
        <v>24</v>
      </c>
      <c r="B22" s="5" t="s">
        <v>10</v>
      </c>
      <c r="C22" s="6">
        <f>+'Løntabel oktober 2018'!C21/160.33</f>
        <v>165.5153377774501</v>
      </c>
      <c r="D22" s="6">
        <f>+'Løntabel oktober 2018'!D21/160.33</f>
        <v>168.01122355023855</v>
      </c>
      <c r="E22" s="6">
        <f>+'Løntabel oktober 2018'!E21/160.33</f>
        <v>169.73946418427238</v>
      </c>
      <c r="F22" s="6">
        <f>+'Løntabel oktober 2018'!F21/160.33</f>
        <v>172.23534995706081</v>
      </c>
      <c r="G22" s="6">
        <f>+'Løntabel oktober 2018'!G21/160.33</f>
        <v>173.96292065992321</v>
      </c>
      <c r="I22" s="2" t="s">
        <v>38</v>
      </c>
      <c r="J22" s="8" t="s">
        <v>39</v>
      </c>
      <c r="K22" s="2" t="s">
        <v>40</v>
      </c>
      <c r="L22" s="12" t="s">
        <v>41</v>
      </c>
    </row>
    <row r="23" spans="1:13" x14ac:dyDescent="0.2">
      <c r="A23" s="2"/>
      <c r="B23" s="2" t="s">
        <v>16</v>
      </c>
      <c r="C23" s="14">
        <f>C22*$D$9</f>
        <v>9.1033435777597553</v>
      </c>
      <c r="D23" s="14">
        <f>D22*$D$9</f>
        <v>9.2406172952631209</v>
      </c>
      <c r="E23" s="14">
        <f>E22*$D$9</f>
        <v>9.3356705301349816</v>
      </c>
      <c r="F23" s="14">
        <f>F22*$D$9</f>
        <v>9.4729442476383436</v>
      </c>
      <c r="G23" s="14">
        <f>G22*$D$9</f>
        <v>9.5679606362957763</v>
      </c>
      <c r="I23" s="2" t="s">
        <v>42</v>
      </c>
      <c r="K23" s="2" t="s">
        <v>43</v>
      </c>
      <c r="L23" s="2" t="s">
        <v>44</v>
      </c>
    </row>
    <row r="24" spans="1:13" x14ac:dyDescent="0.2">
      <c r="A24" s="2"/>
      <c r="B24" s="2" t="s">
        <v>22</v>
      </c>
      <c r="C24" s="14">
        <f>C22-C23</f>
        <v>156.41199419969035</v>
      </c>
      <c r="D24" s="14">
        <f>D22-D23</f>
        <v>158.77060625497543</v>
      </c>
      <c r="E24" s="14">
        <f>E22-E23</f>
        <v>160.40379365413739</v>
      </c>
      <c r="F24" s="14">
        <f>F22-F23</f>
        <v>162.76240570942247</v>
      </c>
      <c r="G24" s="14">
        <f>G22-G23</f>
        <v>164.39496002362745</v>
      </c>
      <c r="I24" s="2"/>
      <c r="K24" s="2"/>
      <c r="L24" s="2"/>
    </row>
    <row r="25" spans="1:13" x14ac:dyDescent="0.2">
      <c r="A25" s="2"/>
      <c r="B25" s="2" t="s">
        <v>27</v>
      </c>
      <c r="C25" s="14">
        <f>C22*$D$10</f>
        <v>18.206687155519511</v>
      </c>
      <c r="D25" s="14">
        <f>D22*$D$10</f>
        <v>18.481234590526242</v>
      </c>
      <c r="E25" s="14">
        <f>E22*$D$10</f>
        <v>18.671341060269963</v>
      </c>
      <c r="F25" s="14">
        <f>F22*$D$10</f>
        <v>18.945888495276687</v>
      </c>
      <c r="G25" s="14">
        <f>G22*$D$10</f>
        <v>19.135921272591553</v>
      </c>
      <c r="I25" s="2" t="s">
        <v>45</v>
      </c>
      <c r="K25" s="12" t="s">
        <v>46</v>
      </c>
      <c r="L25" s="12" t="s">
        <v>47</v>
      </c>
    </row>
    <row r="26" spans="1:13" x14ac:dyDescent="0.2">
      <c r="A26" s="2"/>
      <c r="B26" s="2"/>
      <c r="C26" s="14"/>
      <c r="D26" s="14"/>
      <c r="E26" s="14"/>
      <c r="F26" s="14"/>
      <c r="G26" s="14"/>
      <c r="I26" s="2" t="s">
        <v>48</v>
      </c>
      <c r="K26" s="12" t="s">
        <v>49</v>
      </c>
      <c r="L26" s="12" t="s">
        <v>50</v>
      </c>
    </row>
    <row r="27" spans="1:13" x14ac:dyDescent="0.2">
      <c r="A27" s="4">
        <v>25</v>
      </c>
      <c r="B27" s="5" t="s">
        <v>10</v>
      </c>
      <c r="C27" s="6">
        <f>+'Løntabel oktober 2018'!C26/160.33</f>
        <v>168.18304024230264</v>
      </c>
      <c r="D27" s="6">
        <f>+'Løntabel oktober 2018'!D26/160.33</f>
        <v>170.60080190213534</v>
      </c>
      <c r="E27" s="6">
        <f>+'Løntabel oktober 2018'!E26/160.33</f>
        <v>172.27444723631282</v>
      </c>
      <c r="F27" s="6">
        <f>+'Løntabel oktober 2018'!F26/160.33</f>
        <v>174.69347360757641</v>
      </c>
      <c r="G27" s="6">
        <f>+'Løntabel oktober 2018'!G26/160.33</f>
        <v>176.36705180464236</v>
      </c>
      <c r="I27" s="2" t="s">
        <v>51</v>
      </c>
      <c r="L27" s="12" t="s">
        <v>52</v>
      </c>
    </row>
    <row r="28" spans="1:13" x14ac:dyDescent="0.2">
      <c r="A28" s="2"/>
      <c r="B28" s="2" t="s">
        <v>16</v>
      </c>
      <c r="C28" s="14">
        <f>C27*$D$9</f>
        <v>9.2500672133266448</v>
      </c>
      <c r="D28" s="14">
        <f>D27*$D$9</f>
        <v>9.3830441046174435</v>
      </c>
      <c r="E28" s="14">
        <f>E27*$D$9</f>
        <v>9.4750945979972059</v>
      </c>
      <c r="F28" s="14">
        <f>F27*$D$9</f>
        <v>9.6081410484167034</v>
      </c>
      <c r="G28" s="14">
        <f>G27*$D$9</f>
        <v>9.7001878492553306</v>
      </c>
      <c r="I28" s="11" t="s">
        <v>53</v>
      </c>
      <c r="L28" s="12" t="s">
        <v>54</v>
      </c>
    </row>
    <row r="29" spans="1:13" x14ac:dyDescent="0.2">
      <c r="A29" s="2"/>
      <c r="B29" s="2" t="s">
        <v>22</v>
      </c>
      <c r="C29" s="14">
        <f>C27-C28</f>
        <v>158.93297302897599</v>
      </c>
      <c r="D29" s="14">
        <f>D27-D28</f>
        <v>161.21775779751789</v>
      </c>
      <c r="E29" s="14">
        <f>E27-E28</f>
        <v>162.79935263831561</v>
      </c>
      <c r="F29" s="14">
        <f>F27-F28</f>
        <v>165.0853325591597</v>
      </c>
      <c r="G29" s="14">
        <f>G27-G28</f>
        <v>166.66686395538702</v>
      </c>
      <c r="I29" s="11"/>
    </row>
    <row r="30" spans="1:13" x14ac:dyDescent="0.2">
      <c r="A30" s="2"/>
      <c r="B30" s="2" t="s">
        <v>27</v>
      </c>
      <c r="C30" s="14">
        <f>C27*$D$10</f>
        <v>18.50013442665329</v>
      </c>
      <c r="D30" s="14">
        <f>D27*$D$10</f>
        <v>18.766088209234887</v>
      </c>
      <c r="E30" s="14">
        <f>E27*$D$10</f>
        <v>18.950189195994412</v>
      </c>
      <c r="F30" s="14">
        <f>F27*$D$10</f>
        <v>19.216282096833407</v>
      </c>
      <c r="G30" s="14">
        <f>G27*$D$10</f>
        <v>19.400375698510661</v>
      </c>
      <c r="I30" s="11" t="s">
        <v>55</v>
      </c>
      <c r="L30" s="2" t="s">
        <v>56</v>
      </c>
    </row>
    <row r="31" spans="1:13" x14ac:dyDescent="0.2">
      <c r="A31" s="2"/>
      <c r="B31" s="2"/>
      <c r="C31" s="14"/>
      <c r="D31" s="14"/>
      <c r="E31" s="14"/>
      <c r="F31" s="14"/>
      <c r="G31" s="14"/>
      <c r="I31" s="11" t="s">
        <v>57</v>
      </c>
      <c r="L31" s="12" t="s">
        <v>58</v>
      </c>
    </row>
    <row r="32" spans="1:13" x14ac:dyDescent="0.2">
      <c r="A32" s="4">
        <v>26</v>
      </c>
      <c r="B32" s="5" t="s">
        <v>10</v>
      </c>
      <c r="C32" s="6">
        <f>+'Løntabel oktober 2018'!C31/160.33</f>
        <v>170.91210077963888</v>
      </c>
      <c r="D32" s="6">
        <f>+'Løntabel oktober 2018'!D31/160.33</f>
        <v>173.24737070252726</v>
      </c>
      <c r="E32" s="6">
        <f>+'Løntabel oktober 2018'!E31/160.33</f>
        <v>174.86326292329986</v>
      </c>
      <c r="F32" s="6">
        <f>+'Løntabel oktober 2018'!F31/160.33</f>
        <v>177.19802749123036</v>
      </c>
      <c r="G32" s="6">
        <f>+'Løntabel oktober 2018'!G31/160.33</f>
        <v>178.81397792143053</v>
      </c>
      <c r="L32" s="12" t="s">
        <v>59</v>
      </c>
    </row>
    <row r="33" spans="1:12" x14ac:dyDescent="0.2">
      <c r="A33" s="2"/>
      <c r="B33" s="2" t="s">
        <v>16</v>
      </c>
      <c r="C33" s="14">
        <f>C32*$D$9</f>
        <v>9.4001655428801385</v>
      </c>
      <c r="D33" s="14">
        <f>D32*$D$9</f>
        <v>9.528605388638999</v>
      </c>
      <c r="E33" s="14">
        <f>E32*$D$9</f>
        <v>9.6174794607814924</v>
      </c>
      <c r="F33" s="14">
        <f>F32*$D$9</f>
        <v>9.7458915120176695</v>
      </c>
      <c r="G33" s="14">
        <f>G32*$D$9</f>
        <v>9.8347687856786798</v>
      </c>
      <c r="L33" s="12" t="s">
        <v>60</v>
      </c>
    </row>
    <row r="34" spans="1:12" x14ac:dyDescent="0.2">
      <c r="A34" s="2"/>
      <c r="B34" s="2" t="s">
        <v>22</v>
      </c>
      <c r="C34" s="14">
        <f>C32-C33</f>
        <v>161.51193523675875</v>
      </c>
      <c r="D34" s="14">
        <f>D32-D33</f>
        <v>163.71876531388827</v>
      </c>
      <c r="E34" s="14">
        <f>E32-E33</f>
        <v>165.24578346251838</v>
      </c>
      <c r="F34" s="14">
        <f>F32-F33</f>
        <v>167.4521359792127</v>
      </c>
      <c r="G34" s="14">
        <f>G32-G33</f>
        <v>168.97920913575186</v>
      </c>
      <c r="L34" s="12" t="s">
        <v>61</v>
      </c>
    </row>
    <row r="35" spans="1:12" x14ac:dyDescent="0.2">
      <c r="A35" s="2"/>
      <c r="B35" s="2" t="s">
        <v>27</v>
      </c>
      <c r="C35" s="14">
        <f>C32*$D$10</f>
        <v>18.800331085760277</v>
      </c>
      <c r="D35" s="14">
        <f>D32*$D$10</f>
        <v>19.057210777277998</v>
      </c>
      <c r="E35" s="14">
        <f>E32*$D$10</f>
        <v>19.234958921562985</v>
      </c>
      <c r="F35" s="14">
        <f>F32*$D$10</f>
        <v>19.491783024035339</v>
      </c>
      <c r="G35" s="14">
        <f>G32*$D$10</f>
        <v>19.66953757135736</v>
      </c>
      <c r="L35" s="12" t="s">
        <v>62</v>
      </c>
    </row>
    <row r="36" spans="1:12" x14ac:dyDescent="0.2">
      <c r="A36" s="2"/>
      <c r="B36" s="2"/>
      <c r="C36" s="14"/>
      <c r="D36" s="14"/>
      <c r="E36" s="14"/>
      <c r="F36" s="14"/>
      <c r="G36" s="14"/>
      <c r="L36" s="12" t="s">
        <v>63</v>
      </c>
    </row>
    <row r="37" spans="1:12" x14ac:dyDescent="0.2">
      <c r="A37" s="4">
        <v>28</v>
      </c>
      <c r="B37" s="5" t="s">
        <v>10</v>
      </c>
      <c r="C37" s="6">
        <f>+'Løntabel oktober 2018'!C36/160.33</f>
        <v>176.55683211149787</v>
      </c>
      <c r="D37" s="6">
        <f>+'Løntabel oktober 2018'!D36/160.33</f>
        <v>178.70668935151926</v>
      </c>
      <c r="E37" s="6">
        <f>+'Løntabel oktober 2018'!E36/160.33</f>
        <v>180.19492200282971</v>
      </c>
      <c r="F37" s="6">
        <f>+'Løntabel oktober 2018'!F36/160.33</f>
        <v>182.34477924285108</v>
      </c>
      <c r="G37" s="6">
        <f>+'Løntabel oktober 2018'!G36/160.33</f>
        <v>183.83244832977587</v>
      </c>
      <c r="L37" s="12" t="s">
        <v>64</v>
      </c>
    </row>
    <row r="38" spans="1:12" x14ac:dyDescent="0.2">
      <c r="A38" s="2"/>
      <c r="B38" s="2" t="s">
        <v>16</v>
      </c>
      <c r="C38" s="14">
        <f>C37*$D$9</f>
        <v>9.7106257661323827</v>
      </c>
      <c r="D38" s="14">
        <f>D37*$D$9</f>
        <v>9.8288679143335589</v>
      </c>
      <c r="E38" s="14">
        <f>E37*$D$9</f>
        <v>9.9107207101556352</v>
      </c>
      <c r="F38" s="14">
        <f>F37*$D$9</f>
        <v>10.02896285835681</v>
      </c>
      <c r="G38" s="14">
        <f>G37*$D$9</f>
        <v>10.110784658137673</v>
      </c>
      <c r="L38" s="2" t="s">
        <v>65</v>
      </c>
    </row>
    <row r="39" spans="1:12" x14ac:dyDescent="0.2">
      <c r="A39" s="2"/>
      <c r="B39" s="2" t="s">
        <v>22</v>
      </c>
      <c r="C39" s="14">
        <f>C37-C38</f>
        <v>166.84620634536549</v>
      </c>
      <c r="D39" s="14">
        <f>D37-D38</f>
        <v>168.8778214371857</v>
      </c>
      <c r="E39" s="14">
        <f>E37-E38</f>
        <v>170.28420129267408</v>
      </c>
      <c r="F39" s="14">
        <f>F37-F38</f>
        <v>172.31581638449427</v>
      </c>
      <c r="G39" s="14">
        <f>G37-G38</f>
        <v>173.7216636716382</v>
      </c>
      <c r="L39" s="12" t="s">
        <v>66</v>
      </c>
    </row>
    <row r="40" spans="1:12" x14ac:dyDescent="0.2">
      <c r="A40" s="2"/>
      <c r="B40" s="2" t="s">
        <v>27</v>
      </c>
      <c r="C40" s="14">
        <f>C37*$D$10</f>
        <v>19.421251532264765</v>
      </c>
      <c r="D40" s="14">
        <f>D37*$D$10</f>
        <v>19.657735828667118</v>
      </c>
      <c r="E40" s="14">
        <f>E37*$D$10</f>
        <v>19.82144142031127</v>
      </c>
      <c r="F40" s="14">
        <f>F37*$D$10</f>
        <v>20.057925716713619</v>
      </c>
      <c r="G40" s="14">
        <f>G37*$D$10</f>
        <v>20.221569316275346</v>
      </c>
    </row>
    <row r="41" spans="1:12" x14ac:dyDescent="0.2">
      <c r="A41" s="4">
        <v>29</v>
      </c>
      <c r="B41" s="5" t="s">
        <v>10</v>
      </c>
      <c r="C41" s="6">
        <f>+'Løntabel oktober 2018'!C40/160.33</f>
        <v>179.47440493582206</v>
      </c>
      <c r="D41" s="6">
        <f>+'Løntabel oktober 2018'!D40/160.33</f>
        <v>181.5225388042401</v>
      </c>
      <c r="E41" s="6">
        <f>+'Løntabel oktober 2018'!E40/160.33</f>
        <v>182.94011457070411</v>
      </c>
      <c r="F41" s="6">
        <f>+'Løntabel oktober 2018'!F40/160.33</f>
        <v>184.98768487473657</v>
      </c>
      <c r="G41" s="6">
        <f>+'Løntabel oktober 2018'!G40/160.33</f>
        <v>186.40582420558627</v>
      </c>
    </row>
    <row r="42" spans="1:12" x14ac:dyDescent="0.2">
      <c r="A42" s="2"/>
      <c r="B42" s="2" t="s">
        <v>16</v>
      </c>
      <c r="C42" s="14">
        <f>C41*$D$9</f>
        <v>9.8710922714702143</v>
      </c>
      <c r="D42" s="14">
        <f>D41*$D$9</f>
        <v>9.9837396342332063</v>
      </c>
      <c r="E42" s="14">
        <f>E41*$D$9</f>
        <v>10.061706301388726</v>
      </c>
      <c r="F42" s="14">
        <f>F41*$D$9</f>
        <v>10.174322668110511</v>
      </c>
      <c r="G42" s="14">
        <f>G41*$D$9</f>
        <v>10.252320331307246</v>
      </c>
    </row>
    <row r="43" spans="1:12" x14ac:dyDescent="0.2">
      <c r="A43" s="2"/>
      <c r="B43" s="2" t="s">
        <v>22</v>
      </c>
      <c r="C43" s="14">
        <f>C41-C42</f>
        <v>169.60331266435185</v>
      </c>
      <c r="D43" s="14">
        <f>D41-D42</f>
        <v>171.53879917000688</v>
      </c>
      <c r="E43" s="14">
        <f>E41-E42</f>
        <v>172.87840826931537</v>
      </c>
      <c r="F43" s="14">
        <f>F41-F42</f>
        <v>174.81336220662607</v>
      </c>
      <c r="G43" s="14">
        <f>G41-G42</f>
        <v>176.15350387427901</v>
      </c>
    </row>
    <row r="44" spans="1:12" x14ac:dyDescent="0.2">
      <c r="A44" s="2"/>
      <c r="B44" s="2" t="s">
        <v>27</v>
      </c>
      <c r="C44" s="14">
        <f>C41*$D$10</f>
        <v>19.742184542940429</v>
      </c>
      <c r="D44" s="14">
        <f>D41*$D$10</f>
        <v>19.967479268466413</v>
      </c>
      <c r="E44" s="14">
        <f>E41*$D$10</f>
        <v>20.123412602777453</v>
      </c>
      <c r="F44" s="14">
        <f>F41*$D$10</f>
        <v>20.348645336221022</v>
      </c>
      <c r="G44" s="14">
        <f>G41*$D$10</f>
        <v>20.504640662614491</v>
      </c>
    </row>
    <row r="45" spans="1:12" x14ac:dyDescent="0.2">
      <c r="A45" s="4">
        <v>30</v>
      </c>
      <c r="B45" s="5" t="s">
        <v>10</v>
      </c>
      <c r="C45" s="6">
        <f>+'Løntabel oktober 2018'!C44/160.33</f>
        <v>182.45520534206977</v>
      </c>
      <c r="D45" s="6">
        <f>+'Løntabel oktober 2018'!D44/160.33</f>
        <v>184.39425157668498</v>
      </c>
      <c r="E45" s="6">
        <f>+'Løntabel oktober 2018'!E44/160.33</f>
        <v>185.73736639869972</v>
      </c>
      <c r="F45" s="6">
        <f>+'Løntabel oktober 2018'!F44/160.33</f>
        <v>187.67638011295324</v>
      </c>
      <c r="G45" s="6">
        <f>+'Løntabel oktober 2018'!G44/160.33</f>
        <v>189.01893137058238</v>
      </c>
    </row>
    <row r="46" spans="1:12" x14ac:dyDescent="0.2">
      <c r="A46" s="2"/>
      <c r="B46" s="2" t="s">
        <v>16</v>
      </c>
      <c r="C46" s="14">
        <f>C45*$D$9</f>
        <v>10.035036293813837</v>
      </c>
      <c r="D46" s="14">
        <f>D45*$D$9</f>
        <v>10.141683836717673</v>
      </c>
      <c r="E46" s="14">
        <f>E45*$D$9</f>
        <v>10.215555151928484</v>
      </c>
      <c r="F46" s="14">
        <f>F45*$D$9</f>
        <v>10.322200906212428</v>
      </c>
      <c r="G46" s="14">
        <f>G45*$D$9</f>
        <v>10.396041225382032</v>
      </c>
    </row>
    <row r="47" spans="1:12" x14ac:dyDescent="0.2">
      <c r="A47" s="2"/>
      <c r="B47" s="2" t="s">
        <v>22</v>
      </c>
      <c r="C47" s="14">
        <f>C45-C46</f>
        <v>172.42016904825593</v>
      </c>
      <c r="D47" s="14">
        <f>D45-D46</f>
        <v>174.2525677399673</v>
      </c>
      <c r="E47" s="14">
        <f>E45-E46</f>
        <v>175.52181124677122</v>
      </c>
      <c r="F47" s="14">
        <f>F45-F46</f>
        <v>177.35417920674081</v>
      </c>
      <c r="G47" s="14">
        <f>G45-G46</f>
        <v>178.62289014520036</v>
      </c>
    </row>
    <row r="48" spans="1:12" x14ac:dyDescent="0.2">
      <c r="A48" s="2"/>
      <c r="B48" s="2" t="s">
        <v>27</v>
      </c>
      <c r="C48" s="14">
        <f>C45*$D$10</f>
        <v>20.070072587627674</v>
      </c>
      <c r="D48" s="14">
        <f>D45*$D$10</f>
        <v>20.283367673435347</v>
      </c>
      <c r="E48" s="14">
        <f>E45*$D$10</f>
        <v>20.431110303856968</v>
      </c>
      <c r="F48" s="14">
        <f>F45*$D$10</f>
        <v>20.644401812424857</v>
      </c>
      <c r="G48" s="14">
        <f>G45*$D$10</f>
        <v>20.792082450764063</v>
      </c>
    </row>
    <row r="49" spans="1:7" x14ac:dyDescent="0.2">
      <c r="A49" s="2"/>
      <c r="B49" s="2"/>
      <c r="C49" s="14"/>
      <c r="D49" s="14"/>
      <c r="E49" s="14"/>
      <c r="F49" s="14"/>
      <c r="G49" s="14"/>
    </row>
    <row r="50" spans="1:7" x14ac:dyDescent="0.2">
      <c r="A50" s="4">
        <v>31</v>
      </c>
      <c r="B50" s="5" t="s">
        <v>10</v>
      </c>
      <c r="C50" s="6">
        <f>+'Løntabel oktober 2018'!C49/160.33</f>
        <v>185.5035576242181</v>
      </c>
      <c r="D50" s="6">
        <f>+'Løntabel oktober 2018'!D49/160.33</f>
        <v>187.32788598599916</v>
      </c>
      <c r="E50" s="6">
        <f>+'Løntabel oktober 2018'!E49/160.33</f>
        <v>188.59041110087111</v>
      </c>
      <c r="F50" s="6">
        <f>+'Løntabel oktober 2018'!F49/160.33</f>
        <v>190.41473946265216</v>
      </c>
      <c r="G50" s="6">
        <f>+'Løntabel oktober 2018'!G49/160.33</f>
        <v>191.67726457752408</v>
      </c>
    </row>
    <row r="51" spans="1:7" x14ac:dyDescent="0.2">
      <c r="A51" s="2"/>
      <c r="B51" s="2" t="s">
        <v>16</v>
      </c>
      <c r="C51" s="14">
        <f>C50*$D$9</f>
        <v>10.202695669331996</v>
      </c>
      <c r="D51" s="14">
        <f>D50*$D$9</f>
        <v>10.303033729229954</v>
      </c>
      <c r="E51" s="14">
        <f>E50*$D$9</f>
        <v>10.372472610547911</v>
      </c>
      <c r="F51" s="14">
        <f>F50*$D$9</f>
        <v>10.472810670445869</v>
      </c>
      <c r="G51" s="14">
        <f>G50*$D$9</f>
        <v>10.542249551763824</v>
      </c>
    </row>
    <row r="52" spans="1:7" x14ac:dyDescent="0.2">
      <c r="A52" s="2"/>
      <c r="B52" s="2" t="s">
        <v>22</v>
      </c>
      <c r="C52" s="14">
        <f>C50-C51</f>
        <v>175.3008619548861</v>
      </c>
      <c r="D52" s="14">
        <f>D50-D51</f>
        <v>177.02485225676921</v>
      </c>
      <c r="E52" s="14">
        <f>E50-E51</f>
        <v>178.21793849032321</v>
      </c>
      <c r="F52" s="14">
        <f>F50-F51</f>
        <v>179.94192879220628</v>
      </c>
      <c r="G52" s="14">
        <f>G50-G51</f>
        <v>181.13501502576025</v>
      </c>
    </row>
    <row r="53" spans="1:7" x14ac:dyDescent="0.2">
      <c r="A53" s="2"/>
      <c r="B53" s="2" t="s">
        <v>27</v>
      </c>
      <c r="C53" s="14">
        <f>C50*$D$10</f>
        <v>20.405391338663993</v>
      </c>
      <c r="D53" s="14">
        <f>D50*$D$10</f>
        <v>20.606067458459908</v>
      </c>
      <c r="E53" s="14">
        <f>E50*$D$10</f>
        <v>20.744945221095822</v>
      </c>
      <c r="F53" s="14">
        <f>F50*$D$10</f>
        <v>20.945621340891737</v>
      </c>
      <c r="G53" s="14">
        <f>G50*$D$10</f>
        <v>21.084499103527648</v>
      </c>
    </row>
    <row r="54" spans="1:7" x14ac:dyDescent="0.2">
      <c r="A54" s="2"/>
      <c r="B54" s="1"/>
      <c r="C54" s="2"/>
      <c r="D54" s="2"/>
      <c r="E54" s="2"/>
      <c r="F54" s="2"/>
      <c r="G54" s="2"/>
    </row>
    <row r="55" spans="1:7" x14ac:dyDescent="0.2">
      <c r="A55" s="2"/>
      <c r="B55" s="1" t="s">
        <v>67</v>
      </c>
      <c r="C55" s="2"/>
      <c r="D55" s="2"/>
      <c r="E55" s="2"/>
      <c r="F55" s="2"/>
      <c r="G55" s="2"/>
    </row>
    <row r="56" spans="1:7" x14ac:dyDescent="0.2">
      <c r="A56" s="4">
        <v>39</v>
      </c>
      <c r="B56" s="5" t="s">
        <v>10</v>
      </c>
      <c r="C56" s="6">
        <f>+'Løntabel oktober 2018'!C55/160.33</f>
        <v>212.66073912928658</v>
      </c>
      <c r="D56" s="6">
        <f>+'Løntabel oktober 2018'!D55/160.33</f>
        <v>213.28453445861322</v>
      </c>
      <c r="E56" s="6">
        <f>+'Løntabel oktober 2018'!E55/160.33</f>
        <v>213.71610615128677</v>
      </c>
      <c r="F56" s="6">
        <f>+'Løntabel oktober 2018'!F55/160.33</f>
        <v>214.33994966177198</v>
      </c>
      <c r="G56" s="6">
        <f>+'Løntabel oktober 2018'!G55/160.33</f>
        <v>214.77220354553796</v>
      </c>
    </row>
    <row r="57" spans="1:7" x14ac:dyDescent="0.2">
      <c r="A57" s="2"/>
      <c r="B57" s="2" t="s">
        <v>16</v>
      </c>
      <c r="C57" s="14">
        <f>C56*$D$9</f>
        <v>11.696340652110763</v>
      </c>
      <c r="D57" s="14">
        <f>D56*$D$9</f>
        <v>11.730649395223727</v>
      </c>
      <c r="E57" s="14">
        <f>E56*$D$9</f>
        <v>11.754385838320772</v>
      </c>
      <c r="F57" s="14">
        <f>F56*$D$9</f>
        <v>11.788697231397459</v>
      </c>
      <c r="G57" s="14">
        <f>G56*$D$9</f>
        <v>11.812471195004589</v>
      </c>
    </row>
    <row r="58" spans="1:7" x14ac:dyDescent="0.2">
      <c r="A58" s="2"/>
      <c r="B58" s="2" t="s">
        <v>22</v>
      </c>
      <c r="C58" s="14">
        <f>C56-C57</f>
        <v>200.96439847717582</v>
      </c>
      <c r="D58" s="14">
        <f>D56-D57</f>
        <v>201.55388506338949</v>
      </c>
      <c r="E58" s="14">
        <f>E56-E57</f>
        <v>201.96172031296601</v>
      </c>
      <c r="F58" s="14">
        <f>F56-F57</f>
        <v>202.55125243037452</v>
      </c>
      <c r="G58" s="14">
        <f>G56-G57</f>
        <v>202.95973235053339</v>
      </c>
    </row>
    <row r="59" spans="1:7" x14ac:dyDescent="0.2">
      <c r="A59" s="2"/>
      <c r="B59" s="2" t="s">
        <v>27</v>
      </c>
      <c r="C59" s="14">
        <f>C56*$D$10</f>
        <v>23.392681304221526</v>
      </c>
      <c r="D59" s="14">
        <f>D56*$D$10</f>
        <v>23.461298790447454</v>
      </c>
      <c r="E59" s="14">
        <f>E56*$D$10</f>
        <v>23.508771676641544</v>
      </c>
      <c r="F59" s="14">
        <f>F56*$D$10</f>
        <v>23.577394462794917</v>
      </c>
      <c r="G59" s="14">
        <f>G56*$D$10</f>
        <v>23.624942390009178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359EE-A310-4AD3-9CFE-23C8BCD4BA31}">
  <dimension ref="A1:O236"/>
  <sheetViews>
    <sheetView workbookViewId="0">
      <selection activeCell="A63" sqref="A63"/>
    </sheetView>
  </sheetViews>
  <sheetFormatPr defaultColWidth="8.7109375" defaultRowHeight="12.75" x14ac:dyDescent="0.2"/>
  <cols>
    <col min="1" max="1" width="8.7109375" style="12"/>
    <col min="2" max="2" width="16.140625" style="12" bestFit="1" customWidth="1"/>
    <col min="3" max="3" width="12.42578125" style="12" customWidth="1"/>
    <col min="4" max="4" width="11.7109375" style="12" bestFit="1" customWidth="1"/>
    <col min="5" max="7" width="10.85546875" style="12" bestFit="1" customWidth="1"/>
    <col min="8" max="8" width="10" style="12" bestFit="1" customWidth="1"/>
    <col min="9" max="9" width="14.42578125" style="12" bestFit="1" customWidth="1"/>
    <col min="10" max="10" width="9.85546875" style="12" bestFit="1" customWidth="1"/>
    <col min="11" max="11" width="12.7109375" style="12" bestFit="1" customWidth="1"/>
    <col min="12" max="12" width="16.5703125" style="12" bestFit="1" customWidth="1"/>
    <col min="13" max="13" width="18.85546875" style="12" bestFit="1" customWidth="1"/>
    <col min="14" max="14" width="16.140625" style="12" bestFit="1" customWidth="1"/>
    <col min="15" max="15" width="10.28515625" style="12" bestFit="1" customWidth="1"/>
    <col min="16" max="16384" width="8.7109375" style="12"/>
  </cols>
  <sheetData>
    <row r="1" spans="1:15" x14ac:dyDescent="0.2">
      <c r="A1" s="1" t="s">
        <v>0</v>
      </c>
    </row>
    <row r="2" spans="1:15" x14ac:dyDescent="0.2">
      <c r="A2" s="2" t="s">
        <v>72</v>
      </c>
    </row>
    <row r="3" spans="1:15" x14ac:dyDescent="0.2">
      <c r="F3" s="2"/>
    </row>
    <row r="4" spans="1:15" ht="13.5" thickBot="1" x14ac:dyDescent="0.25">
      <c r="A4" s="22" t="s">
        <v>77</v>
      </c>
      <c r="F4" s="2"/>
    </row>
    <row r="5" spans="1:15" ht="13.5" thickBot="1" x14ac:dyDescent="0.25">
      <c r="A5" s="12" t="s">
        <v>78</v>
      </c>
      <c r="D5" s="23"/>
      <c r="F5" s="2"/>
    </row>
    <row r="6" spans="1:15" ht="13.5" thickBot="1" x14ac:dyDescent="0.25">
      <c r="A6" s="12" t="s">
        <v>79</v>
      </c>
      <c r="D6" s="24">
        <f>+D5*(100%+D7)</f>
        <v>0</v>
      </c>
      <c r="F6" s="2"/>
    </row>
    <row r="7" spans="1:15" x14ac:dyDescent="0.2">
      <c r="A7" s="12" t="s">
        <v>80</v>
      </c>
      <c r="D7" s="20">
        <f>+C15/'Løntabel oktober 2018'!C15-1</f>
        <v>3.2343428403410757E-2</v>
      </c>
      <c r="F7" s="2"/>
    </row>
    <row r="8" spans="1:15" x14ac:dyDescent="0.2">
      <c r="F8" s="2"/>
    </row>
    <row r="9" spans="1:15" x14ac:dyDescent="0.2">
      <c r="A9" s="12" t="s">
        <v>1</v>
      </c>
      <c r="D9" s="13">
        <v>5.5E-2</v>
      </c>
      <c r="I9" s="14"/>
    </row>
    <row r="10" spans="1:15" x14ac:dyDescent="0.2">
      <c r="A10" s="12" t="s">
        <v>2</v>
      </c>
      <c r="D10" s="13">
        <v>0.11</v>
      </c>
    </row>
    <row r="12" spans="1:15" x14ac:dyDescent="0.2">
      <c r="A12" s="3" t="s">
        <v>3</v>
      </c>
      <c r="B12" s="3"/>
      <c r="C12" s="3" t="s">
        <v>4</v>
      </c>
      <c r="D12" s="3" t="s">
        <v>5</v>
      </c>
      <c r="E12" s="3" t="s">
        <v>6</v>
      </c>
      <c r="F12" s="3" t="s">
        <v>7</v>
      </c>
      <c r="G12" s="3" t="s">
        <v>8</v>
      </c>
    </row>
    <row r="13" spans="1:15" x14ac:dyDescent="0.2">
      <c r="A13" s="2"/>
      <c r="B13" s="2"/>
      <c r="C13" s="2"/>
      <c r="D13" s="2"/>
      <c r="E13" s="2"/>
      <c r="F13" s="2"/>
      <c r="G13" s="2"/>
    </row>
    <row r="14" spans="1:15" x14ac:dyDescent="0.2">
      <c r="A14" s="2"/>
      <c r="B14" s="1" t="s">
        <v>9</v>
      </c>
      <c r="D14" s="16"/>
      <c r="E14" s="16"/>
      <c r="F14" s="16"/>
      <c r="G14" s="16"/>
    </row>
    <row r="15" spans="1:15" x14ac:dyDescent="0.2">
      <c r="A15" s="4">
        <v>19</v>
      </c>
      <c r="B15" s="5" t="s">
        <v>10</v>
      </c>
      <c r="C15" s="6">
        <f>+'Løntabel oktober 2017'!C10*(100%+'Løntabel oktober 2018'!$E$63+$E$63)</f>
        <v>25382.384526272301</v>
      </c>
      <c r="D15" s="6">
        <f>+'Løntabel oktober 2017'!D10*(100%+'Løntabel oktober 2018'!$E$63+$E$63)</f>
        <v>25798.052063218645</v>
      </c>
      <c r="E15" s="6">
        <f>+'Løntabel oktober 2017'!E10*(100%+'Løntabel oktober 2018'!$E$63+$E$63)</f>
        <v>26085.839763914464</v>
      </c>
      <c r="F15" s="6">
        <f>+'Løntabel oktober 2017'!F10*(100%+'Løntabel oktober 2018'!$E$63+$E$63)</f>
        <v>26501.519166199807</v>
      </c>
      <c r="G15" s="6">
        <f>+'Løntabel oktober 2017'!G10*(100%+'Løntabel oktober 2018'!$E$63+$E$63)</f>
        <v>26789.31896530099</v>
      </c>
      <c r="I15" s="7" t="s">
        <v>11</v>
      </c>
      <c r="J15" s="1" t="s">
        <v>12</v>
      </c>
      <c r="K15" s="1" t="s">
        <v>13</v>
      </c>
      <c r="L15" s="1" t="s">
        <v>14</v>
      </c>
      <c r="M15" s="1" t="s">
        <v>15</v>
      </c>
      <c r="O15" s="1"/>
    </row>
    <row r="16" spans="1:15" x14ac:dyDescent="0.2">
      <c r="A16" s="2"/>
      <c r="B16" s="12" t="s">
        <v>16</v>
      </c>
      <c r="C16" s="14">
        <f>C15*$D$9</f>
        <v>1396.0311489449766</v>
      </c>
      <c r="D16" s="14">
        <f t="shared" ref="D16:G16" si="0">D15*$D$9</f>
        <v>1418.8928634770255</v>
      </c>
      <c r="E16" s="14">
        <f t="shared" si="0"/>
        <v>1434.7211870152955</v>
      </c>
      <c r="F16" s="14">
        <f t="shared" si="0"/>
        <v>1457.5835541409895</v>
      </c>
      <c r="G16" s="14">
        <f t="shared" si="0"/>
        <v>1473.4125430915544</v>
      </c>
      <c r="I16" s="2" t="s">
        <v>17</v>
      </c>
      <c r="J16" s="8" t="s">
        <v>18</v>
      </c>
      <c r="K16" s="12" t="s">
        <v>19</v>
      </c>
      <c r="L16" s="12" t="s">
        <v>20</v>
      </c>
      <c r="M16" s="2" t="s">
        <v>21</v>
      </c>
      <c r="N16" s="2"/>
      <c r="O16" s="2"/>
    </row>
    <row r="17" spans="1:15" x14ac:dyDescent="0.2">
      <c r="A17" s="2"/>
      <c r="B17" s="12" t="s">
        <v>22</v>
      </c>
      <c r="C17" s="14">
        <f>C15-C16</f>
        <v>23986.353377327323</v>
      </c>
      <c r="D17" s="14">
        <f>D15-D16</f>
        <v>24379.159199741618</v>
      </c>
      <c r="E17" s="14">
        <f>E15-E16</f>
        <v>24651.118576899167</v>
      </c>
      <c r="F17" s="14">
        <f>F15-F16</f>
        <v>25043.935612058816</v>
      </c>
      <c r="G17" s="14">
        <f>G15-G16</f>
        <v>25315.906422209435</v>
      </c>
      <c r="I17" s="2" t="s">
        <v>23</v>
      </c>
      <c r="J17" s="8" t="s">
        <v>24</v>
      </c>
      <c r="K17" s="2" t="s">
        <v>25</v>
      </c>
      <c r="L17" s="12" t="s">
        <v>26</v>
      </c>
      <c r="O17" s="2"/>
    </row>
    <row r="18" spans="1:15" x14ac:dyDescent="0.2">
      <c r="A18" s="2"/>
      <c r="B18" s="12" t="s">
        <v>27</v>
      </c>
      <c r="C18" s="14">
        <f>C15*$D$10</f>
        <v>2792.0622978899532</v>
      </c>
      <c r="D18" s="14">
        <f>D15*$D$10</f>
        <v>2837.7857269540509</v>
      </c>
      <c r="E18" s="14">
        <f>E15*$D$10</f>
        <v>2869.4423740305911</v>
      </c>
      <c r="F18" s="14">
        <f>F15*$D$10</f>
        <v>2915.1671082819789</v>
      </c>
      <c r="G18" s="14">
        <f>G15*$D$10</f>
        <v>2946.8250861831089</v>
      </c>
      <c r="I18" s="2"/>
      <c r="J18" s="8"/>
      <c r="K18" s="2"/>
      <c r="O18" s="2"/>
    </row>
    <row r="19" spans="1:15" x14ac:dyDescent="0.2">
      <c r="A19" s="2" t="s">
        <v>28</v>
      </c>
      <c r="B19" s="1"/>
      <c r="C19" s="2"/>
      <c r="D19" s="9"/>
      <c r="E19" s="9"/>
      <c r="F19" s="2"/>
      <c r="G19" s="2"/>
      <c r="I19" s="2" t="s">
        <v>29</v>
      </c>
      <c r="J19" s="8" t="s">
        <v>30</v>
      </c>
      <c r="K19" s="12" t="s">
        <v>31</v>
      </c>
      <c r="L19" s="12" t="s">
        <v>32</v>
      </c>
      <c r="O19" s="2"/>
    </row>
    <row r="20" spans="1:15" x14ac:dyDescent="0.2">
      <c r="A20" s="2"/>
      <c r="B20" s="1" t="s">
        <v>33</v>
      </c>
      <c r="C20" s="2"/>
      <c r="D20" s="2"/>
      <c r="E20" s="2"/>
      <c r="F20" s="2"/>
      <c r="G20" s="2"/>
      <c r="I20" s="2" t="s">
        <v>34</v>
      </c>
      <c r="J20" s="8" t="s">
        <v>35</v>
      </c>
      <c r="K20" s="12" t="s">
        <v>36</v>
      </c>
      <c r="L20" s="12" t="s">
        <v>37</v>
      </c>
      <c r="O20" s="2"/>
    </row>
    <row r="21" spans="1:15" x14ac:dyDescent="0.2">
      <c r="A21" s="4">
        <v>24</v>
      </c>
      <c r="B21" s="5" t="s">
        <v>10</v>
      </c>
      <c r="C21" s="6">
        <f>+'Løntabel oktober 2017'!C16*(100%+'Løntabel oktober 2018'!$E$63+$E$63)</f>
        <v>27395.374062237417</v>
      </c>
      <c r="D21" s="6">
        <f>+'Løntabel oktober 2017'!D16*(100%+'Løntabel oktober 2018'!$E$63+$E$63)</f>
        <v>27808.482148051753</v>
      </c>
      <c r="E21" s="6">
        <f>+'Løntabel oktober 2017'!E16*(100%+'Løntabel oktober 2018'!$E$63+$E$63)</f>
        <v>28094.532971345096</v>
      </c>
      <c r="F21" s="6">
        <f>+'Løntabel oktober 2017'!F16*(100%+'Løntabel oktober 2018'!$E$63+$E$63)</f>
        <v>28507.641057159432</v>
      </c>
      <c r="G21" s="6">
        <f>+'Løntabel oktober 2017'!G16*(100%+'Løntabel oktober 2018'!$E$63+$E$63)</f>
        <v>28793.580996378321</v>
      </c>
      <c r="I21" s="2" t="s">
        <v>38</v>
      </c>
      <c r="J21" s="8" t="s">
        <v>39</v>
      </c>
      <c r="K21" s="2" t="s">
        <v>40</v>
      </c>
      <c r="L21" s="12" t="s">
        <v>41</v>
      </c>
      <c r="O21" s="2"/>
    </row>
    <row r="22" spans="1:15" x14ac:dyDescent="0.2">
      <c r="A22" s="2"/>
      <c r="B22" s="2" t="s">
        <v>16</v>
      </c>
      <c r="C22" s="14">
        <f>C21*$D$9</f>
        <v>1506.745573423058</v>
      </c>
      <c r="D22" s="14">
        <f t="shared" ref="D22:G22" si="1">D21*$D$9</f>
        <v>1529.4665181428463</v>
      </c>
      <c r="E22" s="14">
        <f t="shared" si="1"/>
        <v>1545.1993134239804</v>
      </c>
      <c r="F22" s="14">
        <f t="shared" si="1"/>
        <v>1567.9202581437687</v>
      </c>
      <c r="G22" s="14">
        <f t="shared" si="1"/>
        <v>1583.6469548008076</v>
      </c>
      <c r="I22" s="2" t="s">
        <v>42</v>
      </c>
      <c r="K22" s="2" t="s">
        <v>43</v>
      </c>
      <c r="L22" s="2" t="s">
        <v>44</v>
      </c>
      <c r="O22" s="2"/>
    </row>
    <row r="23" spans="1:15" x14ac:dyDescent="0.2">
      <c r="A23" s="2"/>
      <c r="B23" s="2" t="s">
        <v>22</v>
      </c>
      <c r="C23" s="14">
        <f>C21-C22</f>
        <v>25888.62848881436</v>
      </c>
      <c r="D23" s="14">
        <f>D21-D22</f>
        <v>26279.015629908907</v>
      </c>
      <c r="E23" s="14">
        <f>E21-E22</f>
        <v>26549.333657921114</v>
      </c>
      <c r="F23" s="14">
        <f>F21-F22</f>
        <v>26939.720799015664</v>
      </c>
      <c r="G23" s="14">
        <f>G21-G22</f>
        <v>27209.934041577515</v>
      </c>
      <c r="I23" s="2"/>
      <c r="K23" s="2"/>
      <c r="L23" s="2"/>
      <c r="O23" s="2"/>
    </row>
    <row r="24" spans="1:15" x14ac:dyDescent="0.2">
      <c r="A24" s="2"/>
      <c r="B24" s="2" t="s">
        <v>27</v>
      </c>
      <c r="C24" s="14">
        <f>C21*$D$10</f>
        <v>3013.491146846116</v>
      </c>
      <c r="D24" s="14">
        <f>D21*$D$10</f>
        <v>3058.9330362856927</v>
      </c>
      <c r="E24" s="14">
        <f>E21*$D$10</f>
        <v>3090.3986268479607</v>
      </c>
      <c r="F24" s="14">
        <f>F21*$D$10</f>
        <v>3135.8405162875374</v>
      </c>
      <c r="G24" s="14">
        <f>G21*$D$10</f>
        <v>3167.2939096016153</v>
      </c>
      <c r="I24" s="2" t="s">
        <v>45</v>
      </c>
      <c r="K24" s="12" t="s">
        <v>46</v>
      </c>
      <c r="L24" s="12" t="s">
        <v>47</v>
      </c>
      <c r="O24" s="2"/>
    </row>
    <row r="25" spans="1:15" x14ac:dyDescent="0.2">
      <c r="A25" s="2" t="s">
        <v>28</v>
      </c>
      <c r="B25" s="2"/>
      <c r="C25" s="14"/>
      <c r="D25" s="14"/>
      <c r="E25" s="14"/>
      <c r="F25" s="14"/>
      <c r="G25" s="10"/>
      <c r="I25" s="2" t="s">
        <v>48</v>
      </c>
      <c r="K25" s="12" t="s">
        <v>49</v>
      </c>
      <c r="L25" s="12" t="s">
        <v>50</v>
      </c>
      <c r="O25" s="11"/>
    </row>
    <row r="26" spans="1:15" x14ac:dyDescent="0.2">
      <c r="A26" s="4">
        <v>25</v>
      </c>
      <c r="B26" s="5" t="s">
        <v>10</v>
      </c>
      <c r="C26" s="6">
        <f>+'Løntabel oktober 2017'!C21*(100%+'Løntabel oktober 2018'!$E$63+$E$63)</f>
        <v>27836.920494687405</v>
      </c>
      <c r="D26" s="6">
        <f>+'Løntabel oktober 2017'!D21*(100%+'Løntabel oktober 2018'!$E$63+$E$63)</f>
        <v>28237.097819362367</v>
      </c>
      <c r="E26" s="6">
        <f>+'Løntabel oktober 2017'!E21*(100%+'Løntabel oktober 2018'!$E$63+$E$63)</f>
        <v>28514.112267648485</v>
      </c>
      <c r="F26" s="6">
        <f>+'Løntabel oktober 2017'!F21*(100%+'Løntabel oktober 2018'!$E$63+$E$63)</f>
        <v>28914.498921822425</v>
      </c>
      <c r="G26" s="6">
        <f>+'Løntabel oktober 2017'!G21*(100%+'Løntabel oktober 2018'!$E$63+$E$63)</f>
        <v>29191.502257867778</v>
      </c>
      <c r="I26" s="2" t="s">
        <v>51</v>
      </c>
      <c r="L26" s="12" t="s">
        <v>52</v>
      </c>
      <c r="O26" s="11"/>
    </row>
    <row r="27" spans="1:15" x14ac:dyDescent="0.2">
      <c r="A27" s="2"/>
      <c r="B27" s="2" t="s">
        <v>16</v>
      </c>
      <c r="C27" s="14">
        <f>C26*$D$9</f>
        <v>1531.0306272078074</v>
      </c>
      <c r="D27" s="14">
        <f t="shared" ref="D27:G27" si="2">D26*$D$9</f>
        <v>1553.0403800649301</v>
      </c>
      <c r="E27" s="14">
        <f t="shared" si="2"/>
        <v>1568.2761747206666</v>
      </c>
      <c r="F27" s="14">
        <f t="shared" si="2"/>
        <v>1590.2974407002334</v>
      </c>
      <c r="G27" s="14">
        <f t="shared" si="2"/>
        <v>1605.5326241827279</v>
      </c>
      <c r="I27" s="11" t="s">
        <v>53</v>
      </c>
      <c r="L27" s="12" t="s">
        <v>54</v>
      </c>
      <c r="O27" s="11"/>
    </row>
    <row r="28" spans="1:15" x14ac:dyDescent="0.2">
      <c r="A28" s="2"/>
      <c r="B28" s="2" t="s">
        <v>22</v>
      </c>
      <c r="C28" s="14">
        <f>C26-C27</f>
        <v>26305.889867479596</v>
      </c>
      <c r="D28" s="14">
        <f>D26-D27</f>
        <v>26684.057439297438</v>
      </c>
      <c r="E28" s="14">
        <f>E26-E27</f>
        <v>26945.836092927817</v>
      </c>
      <c r="F28" s="14">
        <f>F26-F27</f>
        <v>27324.201481122192</v>
      </c>
      <c r="G28" s="14">
        <f>G26-G27</f>
        <v>27585.96963368505</v>
      </c>
      <c r="I28" s="11"/>
      <c r="O28" s="8"/>
    </row>
    <row r="29" spans="1:15" x14ac:dyDescent="0.2">
      <c r="A29" s="2"/>
      <c r="B29" s="2" t="s">
        <v>27</v>
      </c>
      <c r="C29" s="14">
        <f>C26*$D$10</f>
        <v>3062.0612544156147</v>
      </c>
      <c r="D29" s="14">
        <f>D26*$D$10</f>
        <v>3106.0807601298602</v>
      </c>
      <c r="E29" s="14">
        <f>E26*$D$10</f>
        <v>3136.5523494413333</v>
      </c>
      <c r="F29" s="14">
        <f>F26*$D$10</f>
        <v>3180.5948814004669</v>
      </c>
      <c r="G29" s="14">
        <f>G26*$D$10</f>
        <v>3211.0652483654558</v>
      </c>
      <c r="I29" s="11" t="s">
        <v>55</v>
      </c>
      <c r="L29" s="2" t="s">
        <v>56</v>
      </c>
      <c r="O29" s="8"/>
    </row>
    <row r="30" spans="1:15" x14ac:dyDescent="0.2">
      <c r="A30" s="2" t="s">
        <v>28</v>
      </c>
      <c r="B30" s="2"/>
      <c r="C30" s="14"/>
      <c r="D30" s="14"/>
      <c r="E30" s="14"/>
      <c r="F30" s="10"/>
      <c r="G30" s="14"/>
      <c r="I30" s="11" t="s">
        <v>57</v>
      </c>
      <c r="L30" s="12" t="s">
        <v>58</v>
      </c>
      <c r="O30" s="8"/>
    </row>
    <row r="31" spans="1:15" x14ac:dyDescent="0.2">
      <c r="A31" s="4">
        <v>26</v>
      </c>
      <c r="B31" s="5" t="s">
        <v>10</v>
      </c>
      <c r="C31" s="6">
        <f>+'Løntabel oktober 2017'!C26*(100%+'Løntabel oktober 2018'!$E$63+$E$63)</f>
        <v>28288.622646661646</v>
      </c>
      <c r="D31" s="6">
        <f>+'Løntabel oktober 2017'!D26*(100%+'Løntabel oktober 2018'!$E$63+$E$63)</f>
        <v>28675.146300196644</v>
      </c>
      <c r="E31" s="6">
        <f>+'Løntabel oktober 2017'!E26*(100%+'Løntabel oktober 2018'!$E$63+$E$63)</f>
        <v>28942.601706002275</v>
      </c>
      <c r="F31" s="6">
        <f>+'Løntabel oktober 2017'!F26*(100%+'Løntabel oktober 2018'!$E$63+$E$63)</f>
        <v>29329.041715397161</v>
      </c>
      <c r="G31" s="6">
        <f>+'Løntabel oktober 2017'!G26*(100%+'Løntabel oktober 2018'!$E$63+$E$63)</f>
        <v>29596.506755772396</v>
      </c>
      <c r="L31" s="12" t="s">
        <v>59</v>
      </c>
      <c r="O31" s="8"/>
    </row>
    <row r="32" spans="1:15" x14ac:dyDescent="0.2">
      <c r="A32" s="2"/>
      <c r="B32" s="2" t="s">
        <v>16</v>
      </c>
      <c r="C32" s="14">
        <f>C31*$D$9</f>
        <v>1555.8742455663905</v>
      </c>
      <c r="D32" s="14">
        <f t="shared" ref="D32:G32" si="3">D31*$D$9</f>
        <v>1577.1330465108153</v>
      </c>
      <c r="E32" s="14">
        <f t="shared" si="3"/>
        <v>1591.8430938301251</v>
      </c>
      <c r="F32" s="14">
        <f t="shared" si="3"/>
        <v>1613.0972943468439</v>
      </c>
      <c r="G32" s="14">
        <f t="shared" si="3"/>
        <v>1627.8078715674817</v>
      </c>
      <c r="L32" s="12" t="s">
        <v>60</v>
      </c>
      <c r="O32" s="8"/>
    </row>
    <row r="33" spans="1:15" x14ac:dyDescent="0.2">
      <c r="A33" s="2"/>
      <c r="B33" s="2" t="s">
        <v>22</v>
      </c>
      <c r="C33" s="14">
        <f>C31-C32</f>
        <v>26732.748401095254</v>
      </c>
      <c r="D33" s="14">
        <f>D31-D32</f>
        <v>27098.013253685829</v>
      </c>
      <c r="E33" s="14">
        <f>E31-E32</f>
        <v>27350.758612172151</v>
      </c>
      <c r="F33" s="14">
        <f>F31-F32</f>
        <v>27715.944421050317</v>
      </c>
      <c r="G33" s="14">
        <f>G31-G32</f>
        <v>27968.698884204914</v>
      </c>
      <c r="L33" s="12" t="s">
        <v>61</v>
      </c>
    </row>
    <row r="34" spans="1:15" x14ac:dyDescent="0.2">
      <c r="A34" s="2"/>
      <c r="B34" s="2" t="s">
        <v>27</v>
      </c>
      <c r="C34" s="14">
        <f>C31*$D$10</f>
        <v>3111.7484911327811</v>
      </c>
      <c r="D34" s="14">
        <f>D31*$D$10</f>
        <v>3154.2660930216307</v>
      </c>
      <c r="E34" s="14">
        <f>E31*$D$10</f>
        <v>3183.6861876602502</v>
      </c>
      <c r="F34" s="14">
        <f>F31*$D$10</f>
        <v>3226.1945886936878</v>
      </c>
      <c r="G34" s="14">
        <f>G31*$D$10</f>
        <v>3255.6157431349634</v>
      </c>
      <c r="L34" s="12" t="s">
        <v>62</v>
      </c>
      <c r="O34" s="2"/>
    </row>
    <row r="35" spans="1:15" x14ac:dyDescent="0.2">
      <c r="A35" s="2" t="s">
        <v>28</v>
      </c>
      <c r="B35" s="2"/>
      <c r="C35" s="14"/>
      <c r="D35" s="14"/>
      <c r="E35" s="10"/>
      <c r="F35" s="14"/>
      <c r="G35" s="14"/>
      <c r="L35" s="12" t="s">
        <v>63</v>
      </c>
    </row>
    <row r="36" spans="1:15" x14ac:dyDescent="0.2">
      <c r="A36" s="4">
        <v>28</v>
      </c>
      <c r="B36" s="5" t="s">
        <v>10</v>
      </c>
      <c r="C36" s="6">
        <f>+'Løntabel oktober 2017'!C31*(100%+'Løntabel oktober 2018'!$E$63+$E$63)</f>
        <v>29222.913863376769</v>
      </c>
      <c r="D36" s="6">
        <f>+'Løntabel oktober 2017'!D31*(100%+'Løntabel oktober 2018'!$E$63+$E$63)</f>
        <v>29578.748821403355</v>
      </c>
      <c r="E36" s="6">
        <f>+'Løntabel oktober 2017'!E31*(100%+'Løntabel oktober 2018'!$E$63+$E$63)</f>
        <v>29825.074574181053</v>
      </c>
      <c r="F36" s="6">
        <f>+'Løntabel oktober 2017'!F31*(100%+'Løntabel oktober 2018'!$E$63+$E$63)</f>
        <v>30180.909532207635</v>
      </c>
      <c r="G36" s="6">
        <f>+'Løntabel oktober 2017'!G31*(100%+'Løntabel oktober 2018'!$E$63+$E$63)</f>
        <v>30427.142006275571</v>
      </c>
      <c r="L36" s="12" t="s">
        <v>64</v>
      </c>
    </row>
    <row r="37" spans="1:15" x14ac:dyDescent="0.2">
      <c r="A37" s="2"/>
      <c r="B37" s="2" t="s">
        <v>16</v>
      </c>
      <c r="C37" s="14">
        <f>C36*$D$9</f>
        <v>1607.2602624857223</v>
      </c>
      <c r="D37" s="14">
        <f t="shared" ref="D37:G37" si="4">D36*$D$9</f>
        <v>1626.8311851771846</v>
      </c>
      <c r="E37" s="14">
        <f t="shared" si="4"/>
        <v>1640.3791015799579</v>
      </c>
      <c r="F37" s="14">
        <f t="shared" si="4"/>
        <v>1659.95002427142</v>
      </c>
      <c r="G37" s="14">
        <f t="shared" si="4"/>
        <v>1673.4928103451564</v>
      </c>
      <c r="L37" s="2" t="s">
        <v>65</v>
      </c>
      <c r="O37" s="2"/>
    </row>
    <row r="38" spans="1:15" x14ac:dyDescent="0.2">
      <c r="A38" s="2"/>
      <c r="B38" s="2" t="s">
        <v>22</v>
      </c>
      <c r="C38" s="14">
        <f>C36-C37</f>
        <v>27615.653600891048</v>
      </c>
      <c r="D38" s="14">
        <f>D36-D37</f>
        <v>27951.917636226171</v>
      </c>
      <c r="E38" s="14">
        <f>E36-E37</f>
        <v>28184.695472601095</v>
      </c>
      <c r="F38" s="14">
        <f>F36-F37</f>
        <v>28520.959507936215</v>
      </c>
      <c r="G38" s="14">
        <f>G36-G37</f>
        <v>28753.649195930415</v>
      </c>
      <c r="L38" s="12" t="s">
        <v>66</v>
      </c>
      <c r="O38" s="2"/>
    </row>
    <row r="39" spans="1:15" x14ac:dyDescent="0.2">
      <c r="A39" s="2"/>
      <c r="B39" s="2" t="s">
        <v>27</v>
      </c>
      <c r="C39" s="14">
        <f>C36*$D$10</f>
        <v>3214.5205249714445</v>
      </c>
      <c r="D39" s="14">
        <f>D36*$D$10</f>
        <v>3253.6623703543692</v>
      </c>
      <c r="E39" s="14">
        <f>E36*$D$10</f>
        <v>3280.7582031599159</v>
      </c>
      <c r="F39" s="14">
        <f>F36*$D$10</f>
        <v>3319.9000485428401</v>
      </c>
      <c r="G39" s="14">
        <f>G36*$D$10</f>
        <v>3346.9856206903128</v>
      </c>
    </row>
    <row r="40" spans="1:15" x14ac:dyDescent="0.2">
      <c r="A40" s="4">
        <v>29</v>
      </c>
      <c r="B40" s="5" t="s">
        <v>10</v>
      </c>
      <c r="C40" s="6">
        <f>+'Løntabel oktober 2017'!C35*(100%+'Løntabel oktober 2018'!$E$63+$E$63)</f>
        <v>29705.817743763069</v>
      </c>
      <c r="D40" s="6">
        <f>+'Løntabel oktober 2017'!D35*(100%+'Løntabel oktober 2018'!$E$63+$E$63)</f>
        <v>30044.81589467941</v>
      </c>
      <c r="E40" s="6">
        <f>+'Løntabel oktober 2017'!E35*(100%+'Løntabel oktober 2018'!$E$63+$E$63)</f>
        <v>30279.446829221935</v>
      </c>
      <c r="F40" s="6">
        <f>+'Løntabel oktober 2017'!F35*(100%+'Løntabel oktober 2018'!$E$63+$E$63)</f>
        <v>30618.351701428532</v>
      </c>
      <c r="G40" s="6">
        <f>+'Løntabel oktober 2017'!G35*(100%+'Løntabel oktober 2018'!$E$63+$E$63)</f>
        <v>30853.07591468082</v>
      </c>
    </row>
    <row r="41" spans="1:15" x14ac:dyDescent="0.2">
      <c r="A41" s="2"/>
      <c r="B41" s="2" t="s">
        <v>16</v>
      </c>
      <c r="C41" s="14">
        <f>C40*$D$9</f>
        <v>1633.8199759069689</v>
      </c>
      <c r="D41" s="14">
        <f t="shared" ref="D41:G41" si="5">D40*$D$9</f>
        <v>1652.4648742073675</v>
      </c>
      <c r="E41" s="14">
        <f t="shared" si="5"/>
        <v>1665.3695756072063</v>
      </c>
      <c r="F41" s="14">
        <f t="shared" si="5"/>
        <v>1684.0093435785693</v>
      </c>
      <c r="G41" s="14">
        <f t="shared" si="5"/>
        <v>1696.9191753074451</v>
      </c>
    </row>
    <row r="42" spans="1:15" x14ac:dyDescent="0.2">
      <c r="A42" s="2"/>
      <c r="B42" s="2" t="s">
        <v>22</v>
      </c>
      <c r="C42" s="14">
        <f>C40-C41</f>
        <v>28071.997767856101</v>
      </c>
      <c r="D42" s="14">
        <f>D40-D41</f>
        <v>28392.351020472044</v>
      </c>
      <c r="E42" s="14">
        <f>E40-E41</f>
        <v>28614.077253614731</v>
      </c>
      <c r="F42" s="14">
        <f>F40-F41</f>
        <v>28934.342357849964</v>
      </c>
      <c r="G42" s="14">
        <f>G40-G41</f>
        <v>29156.156739373375</v>
      </c>
    </row>
    <row r="43" spans="1:15" x14ac:dyDescent="0.2">
      <c r="A43" s="2"/>
      <c r="B43" s="2" t="s">
        <v>27</v>
      </c>
      <c r="C43" s="14">
        <f>C40*$D$10</f>
        <v>3267.6399518139378</v>
      </c>
      <c r="D43" s="14">
        <f>D40*$D$10</f>
        <v>3304.9297484147351</v>
      </c>
      <c r="E43" s="14">
        <f>E40*$D$10</f>
        <v>3330.7391512144127</v>
      </c>
      <c r="F43" s="14">
        <f>F40*$D$10</f>
        <v>3368.0186871571386</v>
      </c>
      <c r="G43" s="14">
        <f>G40*$D$10</f>
        <v>3393.8383506148903</v>
      </c>
    </row>
    <row r="44" spans="1:15" x14ac:dyDescent="0.2">
      <c r="A44" s="4">
        <v>30</v>
      </c>
      <c r="B44" s="5" t="s">
        <v>10</v>
      </c>
      <c r="C44" s="6">
        <f>+'Løntabel oktober 2017'!C39*(100%+'Løntabel oktober 2018'!$E$63+$E$63)</f>
        <v>30199.186776691149</v>
      </c>
      <c r="D44" s="6">
        <f>+'Løntabel oktober 2017'!D39*(100%+'Løntabel oktober 2018'!$E$63+$E$63)</f>
        <v>30520.12922005964</v>
      </c>
      <c r="E44" s="6">
        <f>+'Løntabel oktober 2017'!E39*(100%+'Løntabel oktober 2018'!$E$63+$E$63)</f>
        <v>30742.435705076179</v>
      </c>
      <c r="F44" s="6">
        <f>+'Løntabel oktober 2017'!F39*(100%+'Løntabel oktober 2018'!$E$63+$E$63)</f>
        <v>31063.372765816785</v>
      </c>
      <c r="G44" s="6">
        <f>+'Løntabel oktober 2017'!G39*(100%+'Løntabel oktober 2018'!$E$63+$E$63)</f>
        <v>31285.585972123572</v>
      </c>
    </row>
    <row r="45" spans="1:15" x14ac:dyDescent="0.2">
      <c r="A45" s="2"/>
      <c r="B45" s="2" t="s">
        <v>16</v>
      </c>
      <c r="C45" s="14">
        <f>C44*$D$9</f>
        <v>1660.9552727180132</v>
      </c>
      <c r="D45" s="14">
        <f t="shared" ref="D45:G45" si="6">D44*$D$9</f>
        <v>1678.6071071032802</v>
      </c>
      <c r="E45" s="14">
        <f t="shared" si="6"/>
        <v>1690.8339637791898</v>
      </c>
      <c r="F45" s="14">
        <f t="shared" si="6"/>
        <v>1708.4855021199232</v>
      </c>
      <c r="G45" s="14">
        <f t="shared" si="6"/>
        <v>1720.7072284667966</v>
      </c>
    </row>
    <row r="46" spans="1:15" x14ac:dyDescent="0.2">
      <c r="A46" s="2"/>
      <c r="B46" s="2" t="s">
        <v>22</v>
      </c>
      <c r="C46" s="14">
        <f>C44-C45</f>
        <v>28538.231503973137</v>
      </c>
      <c r="D46" s="14">
        <f>D44-D45</f>
        <v>28841.522112956358</v>
      </c>
      <c r="E46" s="14">
        <f>E44-E45</f>
        <v>29051.601741296989</v>
      </c>
      <c r="F46" s="14">
        <f>F44-F45</f>
        <v>29354.887263696863</v>
      </c>
      <c r="G46" s="14">
        <f>G44-G45</f>
        <v>29564.878743656776</v>
      </c>
      <c r="O46" s="2"/>
    </row>
    <row r="47" spans="1:15" x14ac:dyDescent="0.2">
      <c r="A47" s="2"/>
      <c r="B47" s="2" t="s">
        <v>27</v>
      </c>
      <c r="C47" s="14">
        <f>C44*$D$10</f>
        <v>3321.9105454360265</v>
      </c>
      <c r="D47" s="14">
        <f>D44*$D$10</f>
        <v>3357.2142142065604</v>
      </c>
      <c r="E47" s="14">
        <f>E44*$D$10</f>
        <v>3381.6679275583797</v>
      </c>
      <c r="F47" s="14">
        <f>F44*$D$10</f>
        <v>3416.9710042398465</v>
      </c>
      <c r="G47" s="14">
        <f>G44*$D$10</f>
        <v>3441.4144569335931</v>
      </c>
    </row>
    <row r="48" spans="1:15" x14ac:dyDescent="0.2">
      <c r="A48" s="2" t="s">
        <v>28</v>
      </c>
      <c r="B48" s="2"/>
      <c r="C48" s="10"/>
      <c r="D48" s="14"/>
      <c r="E48" s="14"/>
      <c r="F48" s="14"/>
      <c r="G48" s="14"/>
    </row>
    <row r="49" spans="1:15" x14ac:dyDescent="0.2">
      <c r="A49" s="4">
        <v>31</v>
      </c>
      <c r="B49" s="5" t="s">
        <v>10</v>
      </c>
      <c r="C49" s="6">
        <f>+'Løntabel oktober 2017'!C44*(100%+'Løntabel oktober 2018'!$E$63+$E$63)</f>
        <v>30703.736700367805</v>
      </c>
      <c r="D49" s="6">
        <f>+'Løntabel oktober 2017'!D44*(100%+'Løntabel oktober 2018'!$E$63+$E$63)</f>
        <v>31005.691543673875</v>
      </c>
      <c r="E49" s="6">
        <f>+'Løntabel oktober 2017'!E44*(100%+'Løntabel oktober 2018'!$E$63+$E$63)</f>
        <v>31214.659173195872</v>
      </c>
      <c r="F49" s="6">
        <f>+'Løntabel oktober 2017'!F44*(100%+'Løntabel oktober 2018'!$E$63+$E$63)</f>
        <v>31516.614016501935</v>
      </c>
      <c r="G49" s="6">
        <f>+'Løntabel oktober 2017'!G44*(100%+'Løntabel oktober 2018'!$E$63+$E$63)</f>
        <v>31725.581646023929</v>
      </c>
    </row>
    <row r="50" spans="1:15" x14ac:dyDescent="0.2">
      <c r="A50" s="2"/>
      <c r="B50" s="2" t="s">
        <v>16</v>
      </c>
      <c r="C50" s="14">
        <f>C49*$D$9</f>
        <v>1688.7055185202294</v>
      </c>
      <c r="D50" s="14">
        <f t="shared" ref="D50:G50" si="7">D49*$D$9</f>
        <v>1705.313034902063</v>
      </c>
      <c r="E50" s="14">
        <f t="shared" si="7"/>
        <v>1716.8062545257731</v>
      </c>
      <c r="F50" s="14">
        <f t="shared" si="7"/>
        <v>1733.4137709076065</v>
      </c>
      <c r="G50" s="14">
        <f t="shared" si="7"/>
        <v>1744.9069905313161</v>
      </c>
    </row>
    <row r="51" spans="1:15" x14ac:dyDescent="0.2">
      <c r="A51" s="2"/>
      <c r="B51" s="2" t="s">
        <v>22</v>
      </c>
      <c r="C51" s="14">
        <f>C49-C50</f>
        <v>29015.031181847575</v>
      </c>
      <c r="D51" s="14">
        <f>D49-D50</f>
        <v>29300.378508771813</v>
      </c>
      <c r="E51" s="14">
        <f>E49-E50</f>
        <v>29497.852918670098</v>
      </c>
      <c r="F51" s="14">
        <f>F49-F50</f>
        <v>29783.200245594329</v>
      </c>
      <c r="G51" s="14">
        <f>G49-G50</f>
        <v>29980.674655492614</v>
      </c>
      <c r="O51" s="2"/>
    </row>
    <row r="52" spans="1:15" x14ac:dyDescent="0.2">
      <c r="A52" s="2"/>
      <c r="B52" s="2" t="s">
        <v>27</v>
      </c>
      <c r="C52" s="14">
        <f>C49*$D$10</f>
        <v>3377.4110370404587</v>
      </c>
      <c r="D52" s="14">
        <f>D49*$D$10</f>
        <v>3410.626069804126</v>
      </c>
      <c r="E52" s="14">
        <f>E49*$D$10</f>
        <v>3433.6125090515461</v>
      </c>
      <c r="F52" s="14">
        <f>F49*$D$10</f>
        <v>3466.827541815213</v>
      </c>
      <c r="G52" s="14">
        <f>G49*$D$10</f>
        <v>3489.8139810626321</v>
      </c>
    </row>
    <row r="53" spans="1:15" x14ac:dyDescent="0.2">
      <c r="A53" s="2"/>
      <c r="B53" s="1"/>
      <c r="C53" s="2"/>
      <c r="D53" s="2"/>
      <c r="E53" s="2"/>
      <c r="F53" s="2"/>
      <c r="G53" s="2"/>
    </row>
    <row r="54" spans="1:15" x14ac:dyDescent="0.2">
      <c r="A54" s="2"/>
      <c r="B54" s="1" t="s">
        <v>67</v>
      </c>
      <c r="C54" s="2"/>
      <c r="D54" s="2"/>
      <c r="E54" s="2"/>
      <c r="F54" s="2"/>
      <c r="G54" s="2"/>
    </row>
    <row r="55" spans="1:15" x14ac:dyDescent="0.2">
      <c r="A55" s="4">
        <v>39</v>
      </c>
      <c r="B55" s="5" t="s">
        <v>10</v>
      </c>
      <c r="C55" s="6">
        <f>+'Løntabel oktober 2017'!C50*(100%+'Løntabel oktober 2018'!$E$63+$E$63)</f>
        <v>35198.674485576419</v>
      </c>
      <c r="D55" s="6">
        <f>+'Løntabel oktober 2017'!D50*(100%+'Løntabel oktober 2018'!$E$63+$E$63)</f>
        <v>35301.922357433214</v>
      </c>
      <c r="E55" s="6">
        <f>+'Løntabel oktober 2017'!E50*(100%+'Løntabel oktober 2018'!$E$63+$E$63)</f>
        <v>35373.354214530118</v>
      </c>
      <c r="F55" s="6">
        <f>+'Løntabel oktober 2017'!F50*(100%+'Løntabel oktober 2018'!$E$63+$E$63)</f>
        <v>35476.610061121333</v>
      </c>
      <c r="G55" s="6">
        <f>+'Løntabel oktober 2017'!G50*(100%+'Løntabel oktober 2018'!$E$63+$E$63)</f>
        <v>35548.154831501139</v>
      </c>
    </row>
    <row r="56" spans="1:15" x14ac:dyDescent="0.2">
      <c r="A56" s="2"/>
      <c r="B56" s="2" t="s">
        <v>16</v>
      </c>
      <c r="C56" s="14">
        <f>C55*$D$9</f>
        <v>1935.927096706703</v>
      </c>
      <c r="D56" s="14">
        <f t="shared" ref="D56:G56" si="8">D55*$D$9</f>
        <v>1941.6057296588267</v>
      </c>
      <c r="E56" s="14">
        <f t="shared" si="8"/>
        <v>1945.5344817991565</v>
      </c>
      <c r="F56" s="14">
        <f t="shared" si="8"/>
        <v>1951.2135533616733</v>
      </c>
      <c r="G56" s="14">
        <f t="shared" si="8"/>
        <v>1955.1485157325626</v>
      </c>
    </row>
    <row r="57" spans="1:15" x14ac:dyDescent="0.2">
      <c r="A57" s="2"/>
      <c r="B57" s="2" t="s">
        <v>22</v>
      </c>
      <c r="C57" s="14">
        <f>C55-C56</f>
        <v>33262.747388869713</v>
      </c>
      <c r="D57" s="14">
        <f>D55-D56</f>
        <v>33360.316627774388</v>
      </c>
      <c r="E57" s="14">
        <f>E55-E56</f>
        <v>33427.819732730961</v>
      </c>
      <c r="F57" s="14">
        <f>F55-F56</f>
        <v>33525.396507759659</v>
      </c>
      <c r="G57" s="14">
        <f>G55-G56</f>
        <v>33593.006315768573</v>
      </c>
    </row>
    <row r="58" spans="1:15" x14ac:dyDescent="0.2">
      <c r="A58" s="2"/>
      <c r="B58" s="2" t="s">
        <v>27</v>
      </c>
      <c r="C58" s="14">
        <f>C55*$D$10</f>
        <v>3871.8541934134059</v>
      </c>
      <c r="D58" s="14">
        <f>D55*$D$10</f>
        <v>3883.2114593176534</v>
      </c>
      <c r="E58" s="14">
        <f>E55*$D$10</f>
        <v>3891.0689635983131</v>
      </c>
      <c r="F58" s="14">
        <f>F55*$D$10</f>
        <v>3902.4271067233467</v>
      </c>
      <c r="G58" s="14">
        <f>G55*$D$10</f>
        <v>3910.2970314651252</v>
      </c>
    </row>
    <row r="59" spans="1:15" x14ac:dyDescent="0.2">
      <c r="A59" s="2" t="s">
        <v>28</v>
      </c>
      <c r="E59" s="9"/>
      <c r="O59" s="2"/>
    </row>
    <row r="61" spans="1:15" x14ac:dyDescent="0.2">
      <c r="A61" s="22" t="s">
        <v>73</v>
      </c>
      <c r="D61" s="14">
        <v>3.51</v>
      </c>
      <c r="F61" s="19"/>
      <c r="G61" s="19"/>
    </row>
    <row r="62" spans="1:15" x14ac:dyDescent="0.2">
      <c r="A62" s="12" t="s">
        <v>81</v>
      </c>
      <c r="D62" s="14">
        <v>-0.21</v>
      </c>
      <c r="F62" s="19"/>
      <c r="G62" s="19"/>
    </row>
    <row r="63" spans="1:15" x14ac:dyDescent="0.2">
      <c r="A63" s="12" t="s">
        <v>69</v>
      </c>
      <c r="D63" s="15">
        <f>+D61+D62</f>
        <v>3.3</v>
      </c>
      <c r="E63" s="21">
        <f>+D63/100</f>
        <v>3.3000000000000002E-2</v>
      </c>
      <c r="F63" s="19"/>
      <c r="G63" s="19"/>
    </row>
    <row r="64" spans="1:15" x14ac:dyDescent="0.2">
      <c r="C64" s="19"/>
      <c r="D64" s="19"/>
      <c r="E64" s="19"/>
      <c r="F64" s="19"/>
      <c r="G64" s="19"/>
    </row>
    <row r="65" spans="3:7" x14ac:dyDescent="0.2">
      <c r="C65" s="19"/>
      <c r="D65" s="19"/>
      <c r="E65" s="19"/>
      <c r="F65" s="19"/>
      <c r="G65" s="19"/>
    </row>
    <row r="66" spans="3:7" x14ac:dyDescent="0.2">
      <c r="C66" s="19"/>
      <c r="D66" s="19"/>
      <c r="E66" s="19"/>
      <c r="F66" s="19"/>
      <c r="G66" s="19"/>
    </row>
    <row r="67" spans="3:7" x14ac:dyDescent="0.2">
      <c r="C67" s="19"/>
      <c r="D67" s="19"/>
      <c r="E67" s="19"/>
      <c r="F67" s="19"/>
      <c r="G67" s="19"/>
    </row>
    <row r="68" spans="3:7" x14ac:dyDescent="0.2">
      <c r="C68" s="19"/>
      <c r="D68" s="19"/>
      <c r="E68" s="19"/>
      <c r="F68" s="19"/>
      <c r="G68" s="19"/>
    </row>
    <row r="69" spans="3:7" x14ac:dyDescent="0.2">
      <c r="C69" s="19"/>
      <c r="D69" s="19"/>
      <c r="E69" s="19"/>
      <c r="F69" s="19"/>
      <c r="G69" s="19"/>
    </row>
    <row r="70" spans="3:7" x14ac:dyDescent="0.2">
      <c r="C70" s="19"/>
      <c r="D70" s="19"/>
      <c r="E70" s="19"/>
      <c r="F70" s="19"/>
      <c r="G70" s="19"/>
    </row>
    <row r="71" spans="3:7" x14ac:dyDescent="0.2">
      <c r="C71" s="19"/>
      <c r="D71" s="19"/>
      <c r="E71" s="19"/>
      <c r="F71" s="19"/>
      <c r="G71" s="19"/>
    </row>
    <row r="72" spans="3:7" x14ac:dyDescent="0.2">
      <c r="C72" s="19"/>
      <c r="D72" s="19"/>
      <c r="E72" s="19"/>
      <c r="F72" s="19"/>
      <c r="G72" s="19"/>
    </row>
    <row r="73" spans="3:7" x14ac:dyDescent="0.2">
      <c r="C73" s="19"/>
      <c r="D73" s="19"/>
      <c r="E73" s="19"/>
      <c r="F73" s="19"/>
      <c r="G73" s="19"/>
    </row>
    <row r="74" spans="3:7" x14ac:dyDescent="0.2">
      <c r="C74" s="19"/>
      <c r="D74" s="19"/>
      <c r="E74" s="19"/>
      <c r="F74" s="19"/>
      <c r="G74" s="19"/>
    </row>
    <row r="75" spans="3:7" x14ac:dyDescent="0.2">
      <c r="C75" s="19"/>
      <c r="D75" s="19"/>
      <c r="E75" s="19"/>
      <c r="F75" s="19"/>
      <c r="G75" s="19"/>
    </row>
    <row r="76" spans="3:7" x14ac:dyDescent="0.2">
      <c r="C76" s="19"/>
      <c r="D76" s="19"/>
      <c r="E76" s="19"/>
      <c r="F76" s="19"/>
      <c r="G76" s="19"/>
    </row>
    <row r="77" spans="3:7" x14ac:dyDescent="0.2">
      <c r="C77" s="19"/>
      <c r="D77" s="19"/>
      <c r="E77" s="19"/>
      <c r="F77" s="19"/>
      <c r="G77" s="19"/>
    </row>
    <row r="78" spans="3:7" x14ac:dyDescent="0.2">
      <c r="C78" s="19"/>
      <c r="D78" s="19"/>
      <c r="E78" s="19"/>
      <c r="F78" s="19"/>
      <c r="G78" s="19"/>
    </row>
    <row r="79" spans="3:7" x14ac:dyDescent="0.2">
      <c r="C79" s="19"/>
      <c r="D79" s="19"/>
      <c r="E79" s="19"/>
      <c r="F79" s="19"/>
      <c r="G79" s="19"/>
    </row>
    <row r="80" spans="3:7" x14ac:dyDescent="0.2">
      <c r="C80" s="19"/>
      <c r="D80" s="19"/>
      <c r="E80" s="19"/>
      <c r="F80" s="19"/>
      <c r="G80" s="19"/>
    </row>
    <row r="81" spans="3:7" x14ac:dyDescent="0.2">
      <c r="C81" s="19"/>
      <c r="D81" s="19"/>
      <c r="E81" s="19"/>
      <c r="F81" s="19"/>
      <c r="G81" s="19"/>
    </row>
    <row r="82" spans="3:7" x14ac:dyDescent="0.2">
      <c r="C82" s="19"/>
      <c r="D82" s="19"/>
      <c r="E82" s="19"/>
      <c r="F82" s="19"/>
      <c r="G82" s="19"/>
    </row>
    <row r="83" spans="3:7" x14ac:dyDescent="0.2">
      <c r="C83" s="19"/>
      <c r="D83" s="19"/>
      <c r="E83" s="19"/>
      <c r="F83" s="19"/>
      <c r="G83" s="19"/>
    </row>
    <row r="84" spans="3:7" x14ac:dyDescent="0.2">
      <c r="C84" s="19"/>
      <c r="D84" s="19"/>
      <c r="E84" s="19"/>
      <c r="F84" s="19"/>
      <c r="G84" s="19"/>
    </row>
    <row r="85" spans="3:7" x14ac:dyDescent="0.2">
      <c r="C85" s="19"/>
      <c r="D85" s="19"/>
      <c r="E85" s="19"/>
      <c r="F85" s="19"/>
      <c r="G85" s="19"/>
    </row>
    <row r="86" spans="3:7" x14ac:dyDescent="0.2">
      <c r="C86" s="19"/>
      <c r="D86" s="19"/>
      <c r="E86" s="19"/>
      <c r="F86" s="19"/>
      <c r="G86" s="19"/>
    </row>
    <row r="87" spans="3:7" x14ac:dyDescent="0.2">
      <c r="C87" s="19"/>
      <c r="D87" s="19"/>
      <c r="E87" s="19"/>
      <c r="F87" s="19"/>
      <c r="G87" s="19"/>
    </row>
    <row r="88" spans="3:7" x14ac:dyDescent="0.2">
      <c r="C88" s="19"/>
      <c r="D88" s="19"/>
      <c r="E88" s="19"/>
      <c r="F88" s="19"/>
      <c r="G88" s="19"/>
    </row>
    <row r="89" spans="3:7" x14ac:dyDescent="0.2">
      <c r="C89" s="19"/>
      <c r="D89" s="19"/>
      <c r="E89" s="19"/>
      <c r="F89" s="19"/>
      <c r="G89" s="19"/>
    </row>
    <row r="90" spans="3:7" x14ac:dyDescent="0.2">
      <c r="C90" s="19"/>
      <c r="D90" s="19"/>
      <c r="E90" s="19"/>
      <c r="F90" s="19"/>
      <c r="G90" s="19"/>
    </row>
    <row r="91" spans="3:7" x14ac:dyDescent="0.2">
      <c r="C91" s="19"/>
      <c r="D91" s="19"/>
      <c r="E91" s="19"/>
      <c r="F91" s="19"/>
      <c r="G91" s="19"/>
    </row>
    <row r="92" spans="3:7" x14ac:dyDescent="0.2">
      <c r="C92" s="19"/>
      <c r="D92" s="19"/>
      <c r="E92" s="19"/>
      <c r="F92" s="19"/>
      <c r="G92" s="19"/>
    </row>
    <row r="93" spans="3:7" x14ac:dyDescent="0.2">
      <c r="C93" s="19"/>
      <c r="D93" s="19"/>
      <c r="E93" s="19"/>
      <c r="F93" s="19"/>
      <c r="G93" s="19"/>
    </row>
    <row r="94" spans="3:7" x14ac:dyDescent="0.2">
      <c r="C94" s="19"/>
      <c r="D94" s="19"/>
      <c r="E94" s="19"/>
      <c r="F94" s="19"/>
      <c r="G94" s="19"/>
    </row>
    <row r="95" spans="3:7" x14ac:dyDescent="0.2">
      <c r="C95" s="19"/>
      <c r="D95" s="19"/>
      <c r="E95" s="19"/>
      <c r="F95" s="19"/>
      <c r="G95" s="19"/>
    </row>
    <row r="96" spans="3:7" x14ac:dyDescent="0.2">
      <c r="C96" s="19"/>
      <c r="D96" s="19"/>
      <c r="E96" s="19"/>
      <c r="F96" s="19"/>
      <c r="G96" s="19"/>
    </row>
    <row r="97" spans="3:7" x14ac:dyDescent="0.2">
      <c r="C97" s="19"/>
      <c r="D97" s="19"/>
      <c r="E97" s="19"/>
      <c r="F97" s="19"/>
      <c r="G97" s="19"/>
    </row>
    <row r="98" spans="3:7" x14ac:dyDescent="0.2">
      <c r="C98" s="19"/>
      <c r="D98" s="19"/>
      <c r="E98" s="19"/>
      <c r="F98" s="19"/>
      <c r="G98" s="19"/>
    </row>
    <row r="99" spans="3:7" x14ac:dyDescent="0.2">
      <c r="C99" s="19"/>
      <c r="D99" s="19"/>
      <c r="E99" s="19"/>
      <c r="F99" s="19"/>
      <c r="G99" s="19"/>
    </row>
    <row r="100" spans="3:7" x14ac:dyDescent="0.2">
      <c r="C100" s="19"/>
      <c r="D100" s="19"/>
      <c r="E100" s="19"/>
      <c r="F100" s="19"/>
      <c r="G100" s="19"/>
    </row>
    <row r="101" spans="3:7" x14ac:dyDescent="0.2">
      <c r="C101" s="19"/>
      <c r="D101" s="19"/>
      <c r="E101" s="19"/>
      <c r="F101" s="19"/>
      <c r="G101" s="19"/>
    </row>
    <row r="102" spans="3:7" x14ac:dyDescent="0.2">
      <c r="C102" s="19"/>
      <c r="D102" s="19"/>
      <c r="E102" s="19"/>
      <c r="F102" s="19"/>
      <c r="G102" s="19"/>
    </row>
    <row r="103" spans="3:7" x14ac:dyDescent="0.2">
      <c r="C103" s="19"/>
      <c r="D103" s="19"/>
      <c r="E103" s="19"/>
      <c r="F103" s="19"/>
      <c r="G103" s="19"/>
    </row>
    <row r="104" spans="3:7" x14ac:dyDescent="0.2">
      <c r="C104" s="19"/>
      <c r="D104" s="19"/>
      <c r="E104" s="19"/>
      <c r="F104" s="19"/>
      <c r="G104" s="19"/>
    </row>
    <row r="105" spans="3:7" x14ac:dyDescent="0.2">
      <c r="C105" s="19"/>
      <c r="D105" s="19"/>
      <c r="E105" s="19"/>
      <c r="F105" s="19"/>
      <c r="G105" s="19"/>
    </row>
    <row r="106" spans="3:7" x14ac:dyDescent="0.2">
      <c r="C106" s="19"/>
      <c r="D106" s="19"/>
      <c r="E106" s="19"/>
      <c r="F106" s="19"/>
      <c r="G106" s="19"/>
    </row>
    <row r="107" spans="3:7" x14ac:dyDescent="0.2">
      <c r="C107" s="19"/>
      <c r="D107" s="19"/>
      <c r="E107" s="19"/>
      <c r="F107" s="19"/>
      <c r="G107" s="19"/>
    </row>
    <row r="108" spans="3:7" x14ac:dyDescent="0.2">
      <c r="C108" s="19"/>
      <c r="D108" s="19"/>
      <c r="E108" s="19"/>
      <c r="F108" s="19"/>
      <c r="G108" s="19"/>
    </row>
    <row r="109" spans="3:7" x14ac:dyDescent="0.2">
      <c r="C109" s="19"/>
      <c r="D109" s="19"/>
      <c r="E109" s="19"/>
      <c r="F109" s="19"/>
      <c r="G109" s="19"/>
    </row>
    <row r="110" spans="3:7" x14ac:dyDescent="0.2">
      <c r="C110" s="19"/>
      <c r="D110" s="19"/>
      <c r="E110" s="19"/>
      <c r="F110" s="19"/>
      <c r="G110" s="19"/>
    </row>
    <row r="111" spans="3:7" x14ac:dyDescent="0.2">
      <c r="C111" s="19"/>
      <c r="D111" s="19"/>
      <c r="E111" s="19"/>
      <c r="F111" s="19"/>
      <c r="G111" s="19"/>
    </row>
    <row r="112" spans="3:7" x14ac:dyDescent="0.2">
      <c r="C112" s="19"/>
      <c r="D112" s="19"/>
      <c r="E112" s="19"/>
      <c r="F112" s="19"/>
      <c r="G112" s="19"/>
    </row>
    <row r="113" spans="3:7" x14ac:dyDescent="0.2">
      <c r="C113" s="19"/>
      <c r="D113" s="19"/>
      <c r="E113" s="19"/>
      <c r="F113" s="19"/>
      <c r="G113" s="19"/>
    </row>
    <row r="114" spans="3:7" x14ac:dyDescent="0.2">
      <c r="C114" s="19"/>
      <c r="D114" s="19"/>
      <c r="E114" s="19"/>
      <c r="F114" s="19"/>
      <c r="G114" s="19"/>
    </row>
    <row r="115" spans="3:7" x14ac:dyDescent="0.2">
      <c r="C115" s="19"/>
      <c r="D115" s="19"/>
      <c r="E115" s="19"/>
      <c r="F115" s="19"/>
      <c r="G115" s="19"/>
    </row>
    <row r="116" spans="3:7" x14ac:dyDescent="0.2">
      <c r="C116" s="19"/>
      <c r="D116" s="19"/>
      <c r="E116" s="19"/>
      <c r="F116" s="19"/>
      <c r="G116" s="19"/>
    </row>
    <row r="117" spans="3:7" x14ac:dyDescent="0.2">
      <c r="C117" s="19"/>
      <c r="D117" s="19"/>
      <c r="E117" s="19"/>
      <c r="F117" s="19"/>
      <c r="G117" s="19"/>
    </row>
    <row r="118" spans="3:7" x14ac:dyDescent="0.2">
      <c r="C118" s="19"/>
      <c r="D118" s="19"/>
      <c r="E118" s="19"/>
      <c r="F118" s="19"/>
      <c r="G118" s="19"/>
    </row>
    <row r="119" spans="3:7" x14ac:dyDescent="0.2">
      <c r="C119" s="19"/>
      <c r="D119" s="19"/>
      <c r="E119" s="19"/>
      <c r="F119" s="19"/>
      <c r="G119" s="19"/>
    </row>
    <row r="120" spans="3:7" x14ac:dyDescent="0.2">
      <c r="C120" s="19"/>
      <c r="D120" s="19"/>
      <c r="E120" s="19"/>
      <c r="F120" s="19"/>
      <c r="G120" s="19"/>
    </row>
    <row r="121" spans="3:7" x14ac:dyDescent="0.2">
      <c r="C121" s="19"/>
      <c r="D121" s="19"/>
      <c r="E121" s="19"/>
      <c r="F121" s="19"/>
      <c r="G121" s="19"/>
    </row>
    <row r="122" spans="3:7" x14ac:dyDescent="0.2">
      <c r="C122" s="19"/>
      <c r="D122" s="19"/>
      <c r="E122" s="19"/>
      <c r="F122" s="19"/>
      <c r="G122" s="19"/>
    </row>
    <row r="123" spans="3:7" x14ac:dyDescent="0.2">
      <c r="C123" s="19"/>
      <c r="D123" s="19"/>
      <c r="E123" s="19"/>
      <c r="F123" s="19"/>
      <c r="G123" s="19"/>
    </row>
    <row r="124" spans="3:7" x14ac:dyDescent="0.2">
      <c r="C124" s="19"/>
      <c r="D124" s="19"/>
      <c r="E124" s="19"/>
      <c r="F124" s="19"/>
      <c r="G124" s="19"/>
    </row>
    <row r="125" spans="3:7" x14ac:dyDescent="0.2">
      <c r="C125" s="19"/>
      <c r="D125" s="19"/>
      <c r="E125" s="19"/>
      <c r="F125" s="19"/>
      <c r="G125" s="19"/>
    </row>
    <row r="126" spans="3:7" x14ac:dyDescent="0.2">
      <c r="C126" s="19"/>
      <c r="D126" s="19"/>
      <c r="E126" s="19"/>
      <c r="F126" s="19"/>
      <c r="G126" s="19"/>
    </row>
    <row r="127" spans="3:7" x14ac:dyDescent="0.2">
      <c r="C127" s="19"/>
      <c r="D127" s="19"/>
      <c r="E127" s="19"/>
      <c r="F127" s="19"/>
      <c r="G127" s="19"/>
    </row>
    <row r="128" spans="3:7" x14ac:dyDescent="0.2">
      <c r="C128" s="19"/>
      <c r="D128" s="19"/>
      <c r="E128" s="19"/>
      <c r="F128" s="19"/>
      <c r="G128" s="19"/>
    </row>
    <row r="129" spans="3:7" x14ac:dyDescent="0.2">
      <c r="C129" s="19"/>
      <c r="D129" s="19"/>
      <c r="E129" s="19"/>
      <c r="F129" s="19"/>
      <c r="G129" s="19"/>
    </row>
    <row r="130" spans="3:7" x14ac:dyDescent="0.2">
      <c r="C130" s="19"/>
      <c r="D130" s="19"/>
      <c r="E130" s="19"/>
      <c r="F130" s="19"/>
      <c r="G130" s="19"/>
    </row>
    <row r="131" spans="3:7" x14ac:dyDescent="0.2">
      <c r="C131" s="19"/>
      <c r="D131" s="19"/>
      <c r="E131" s="19"/>
      <c r="F131" s="19"/>
      <c r="G131" s="19"/>
    </row>
    <row r="132" spans="3:7" x14ac:dyDescent="0.2">
      <c r="C132" s="19"/>
      <c r="D132" s="19"/>
      <c r="E132" s="19"/>
      <c r="F132" s="19"/>
      <c r="G132" s="19"/>
    </row>
    <row r="133" spans="3:7" x14ac:dyDescent="0.2">
      <c r="C133" s="19"/>
      <c r="D133" s="19"/>
      <c r="E133" s="19"/>
      <c r="F133" s="19"/>
      <c r="G133" s="19"/>
    </row>
    <row r="134" spans="3:7" x14ac:dyDescent="0.2">
      <c r="C134" s="19"/>
      <c r="D134" s="19"/>
      <c r="E134" s="19"/>
      <c r="F134" s="19"/>
      <c r="G134" s="19"/>
    </row>
    <row r="135" spans="3:7" x14ac:dyDescent="0.2">
      <c r="C135" s="19"/>
      <c r="D135" s="19"/>
      <c r="E135" s="19"/>
      <c r="F135" s="19"/>
      <c r="G135" s="19"/>
    </row>
    <row r="136" spans="3:7" x14ac:dyDescent="0.2">
      <c r="C136" s="19"/>
      <c r="D136" s="19"/>
      <c r="E136" s="19"/>
      <c r="F136" s="19"/>
      <c r="G136" s="19"/>
    </row>
    <row r="137" spans="3:7" x14ac:dyDescent="0.2">
      <c r="C137" s="19"/>
      <c r="D137" s="19"/>
      <c r="E137" s="19"/>
      <c r="F137" s="19"/>
      <c r="G137" s="19"/>
    </row>
    <row r="138" spans="3:7" x14ac:dyDescent="0.2">
      <c r="C138" s="19"/>
      <c r="D138" s="19"/>
      <c r="E138" s="19"/>
      <c r="F138" s="19"/>
      <c r="G138" s="19"/>
    </row>
    <row r="139" spans="3:7" x14ac:dyDescent="0.2">
      <c r="C139" s="19"/>
      <c r="D139" s="19"/>
      <c r="E139" s="19"/>
      <c r="F139" s="19"/>
      <c r="G139" s="19"/>
    </row>
    <row r="140" spans="3:7" x14ac:dyDescent="0.2">
      <c r="C140" s="19"/>
      <c r="D140" s="19"/>
      <c r="E140" s="19"/>
      <c r="F140" s="19"/>
      <c r="G140" s="19"/>
    </row>
    <row r="141" spans="3:7" x14ac:dyDescent="0.2">
      <c r="C141" s="19"/>
      <c r="D141" s="19"/>
      <c r="E141" s="19"/>
      <c r="F141" s="19"/>
      <c r="G141" s="19"/>
    </row>
    <row r="142" spans="3:7" x14ac:dyDescent="0.2">
      <c r="C142" s="19"/>
      <c r="D142" s="19"/>
      <c r="E142" s="19"/>
      <c r="F142" s="19"/>
      <c r="G142" s="19"/>
    </row>
    <row r="143" spans="3:7" x14ac:dyDescent="0.2">
      <c r="C143" s="19"/>
      <c r="D143" s="19"/>
      <c r="E143" s="19"/>
      <c r="F143" s="19"/>
      <c r="G143" s="19"/>
    </row>
    <row r="144" spans="3:7" x14ac:dyDescent="0.2">
      <c r="C144" s="19"/>
      <c r="D144" s="19"/>
      <c r="E144" s="19"/>
      <c r="F144" s="19"/>
      <c r="G144" s="19"/>
    </row>
    <row r="145" spans="3:7" x14ac:dyDescent="0.2">
      <c r="C145" s="19"/>
      <c r="D145" s="19"/>
      <c r="E145" s="19"/>
      <c r="F145" s="19"/>
      <c r="G145" s="19"/>
    </row>
    <row r="146" spans="3:7" x14ac:dyDescent="0.2">
      <c r="C146" s="19"/>
      <c r="D146" s="19"/>
      <c r="E146" s="19"/>
      <c r="F146" s="19"/>
      <c r="G146" s="19"/>
    </row>
    <row r="147" spans="3:7" x14ac:dyDescent="0.2">
      <c r="C147" s="19"/>
      <c r="D147" s="19"/>
      <c r="E147" s="19"/>
      <c r="F147" s="19"/>
      <c r="G147" s="19"/>
    </row>
    <row r="148" spans="3:7" x14ac:dyDescent="0.2">
      <c r="C148" s="19"/>
      <c r="D148" s="19"/>
      <c r="E148" s="19"/>
      <c r="F148" s="19"/>
      <c r="G148" s="19"/>
    </row>
    <row r="149" spans="3:7" x14ac:dyDescent="0.2">
      <c r="C149" s="19"/>
      <c r="D149" s="19"/>
      <c r="E149" s="19"/>
      <c r="F149" s="19"/>
      <c r="G149" s="19"/>
    </row>
    <row r="150" spans="3:7" x14ac:dyDescent="0.2">
      <c r="C150" s="19"/>
      <c r="D150" s="19"/>
      <c r="E150" s="19"/>
      <c r="F150" s="19"/>
      <c r="G150" s="19"/>
    </row>
    <row r="151" spans="3:7" x14ac:dyDescent="0.2">
      <c r="C151" s="19"/>
      <c r="D151" s="19"/>
      <c r="E151" s="19"/>
      <c r="F151" s="19"/>
      <c r="G151" s="19"/>
    </row>
    <row r="152" spans="3:7" x14ac:dyDescent="0.2">
      <c r="C152" s="19"/>
      <c r="D152" s="19"/>
      <c r="E152" s="19"/>
      <c r="F152" s="19"/>
      <c r="G152" s="19"/>
    </row>
    <row r="153" spans="3:7" x14ac:dyDescent="0.2">
      <c r="C153" s="19"/>
      <c r="D153" s="19"/>
      <c r="E153" s="19"/>
      <c r="F153" s="19"/>
      <c r="G153" s="19"/>
    </row>
    <row r="154" spans="3:7" x14ac:dyDescent="0.2">
      <c r="C154" s="19"/>
      <c r="D154" s="19"/>
      <c r="E154" s="19"/>
      <c r="F154" s="19"/>
      <c r="G154" s="19"/>
    </row>
    <row r="155" spans="3:7" x14ac:dyDescent="0.2">
      <c r="C155" s="19"/>
      <c r="D155" s="19"/>
      <c r="E155" s="19"/>
      <c r="F155" s="19"/>
      <c r="G155" s="19"/>
    </row>
    <row r="156" spans="3:7" x14ac:dyDescent="0.2">
      <c r="C156" s="19"/>
      <c r="D156" s="19"/>
      <c r="E156" s="19"/>
      <c r="F156" s="19"/>
      <c r="G156" s="19"/>
    </row>
    <row r="157" spans="3:7" x14ac:dyDescent="0.2">
      <c r="C157" s="19"/>
      <c r="D157" s="19"/>
      <c r="E157" s="19"/>
      <c r="F157" s="19"/>
      <c r="G157" s="19"/>
    </row>
    <row r="158" spans="3:7" x14ac:dyDescent="0.2">
      <c r="C158" s="19"/>
      <c r="D158" s="19"/>
      <c r="E158" s="19"/>
      <c r="F158" s="19"/>
      <c r="G158" s="19"/>
    </row>
    <row r="159" spans="3:7" x14ac:dyDescent="0.2">
      <c r="C159" s="19"/>
      <c r="D159" s="19"/>
      <c r="E159" s="19"/>
      <c r="F159" s="19"/>
      <c r="G159" s="19"/>
    </row>
    <row r="160" spans="3:7" x14ac:dyDescent="0.2">
      <c r="C160" s="19"/>
      <c r="D160" s="19"/>
      <c r="E160" s="19"/>
      <c r="F160" s="19"/>
      <c r="G160" s="19"/>
    </row>
    <row r="161" spans="3:7" x14ac:dyDescent="0.2">
      <c r="C161" s="19"/>
      <c r="D161" s="19"/>
      <c r="E161" s="19"/>
      <c r="F161" s="19"/>
      <c r="G161" s="19"/>
    </row>
    <row r="162" spans="3:7" x14ac:dyDescent="0.2">
      <c r="C162" s="19"/>
      <c r="D162" s="19"/>
      <c r="E162" s="19"/>
      <c r="F162" s="19"/>
      <c r="G162" s="19"/>
    </row>
    <row r="163" spans="3:7" x14ac:dyDescent="0.2">
      <c r="C163" s="19"/>
      <c r="D163" s="19"/>
      <c r="E163" s="19"/>
      <c r="F163" s="19"/>
      <c r="G163" s="19"/>
    </row>
    <row r="164" spans="3:7" x14ac:dyDescent="0.2">
      <c r="C164" s="19"/>
      <c r="D164" s="19"/>
      <c r="E164" s="19"/>
      <c r="F164" s="19"/>
      <c r="G164" s="19"/>
    </row>
    <row r="165" spans="3:7" x14ac:dyDescent="0.2">
      <c r="C165" s="19"/>
      <c r="D165" s="19"/>
      <c r="E165" s="19"/>
      <c r="F165" s="19"/>
      <c r="G165" s="19"/>
    </row>
    <row r="166" spans="3:7" x14ac:dyDescent="0.2">
      <c r="C166" s="19"/>
      <c r="D166" s="19"/>
      <c r="E166" s="19"/>
      <c r="F166" s="19"/>
      <c r="G166" s="19"/>
    </row>
    <row r="167" spans="3:7" x14ac:dyDescent="0.2">
      <c r="C167" s="19"/>
      <c r="D167" s="19"/>
      <c r="E167" s="19"/>
      <c r="F167" s="19"/>
      <c r="G167" s="19"/>
    </row>
    <row r="168" spans="3:7" x14ac:dyDescent="0.2">
      <c r="C168" s="19"/>
      <c r="D168" s="19"/>
      <c r="E168" s="19"/>
      <c r="F168" s="19"/>
      <c r="G168" s="19"/>
    </row>
    <row r="169" spans="3:7" x14ac:dyDescent="0.2">
      <c r="C169" s="19"/>
      <c r="D169" s="19"/>
      <c r="E169" s="19"/>
      <c r="F169" s="19"/>
      <c r="G169" s="19"/>
    </row>
    <row r="170" spans="3:7" x14ac:dyDescent="0.2">
      <c r="C170" s="19"/>
      <c r="D170" s="19"/>
      <c r="E170" s="19"/>
      <c r="F170" s="19"/>
      <c r="G170" s="19"/>
    </row>
    <row r="171" spans="3:7" x14ac:dyDescent="0.2">
      <c r="C171" s="19"/>
      <c r="D171" s="19"/>
      <c r="E171" s="19"/>
      <c r="F171" s="19"/>
      <c r="G171" s="19"/>
    </row>
    <row r="172" spans="3:7" x14ac:dyDescent="0.2">
      <c r="C172" s="19"/>
      <c r="D172" s="19"/>
      <c r="E172" s="19"/>
      <c r="F172" s="19"/>
      <c r="G172" s="19"/>
    </row>
    <row r="173" spans="3:7" x14ac:dyDescent="0.2">
      <c r="C173" s="19"/>
      <c r="D173" s="19"/>
      <c r="E173" s="19"/>
      <c r="F173" s="19"/>
      <c r="G173" s="19"/>
    </row>
    <row r="174" spans="3:7" x14ac:dyDescent="0.2">
      <c r="C174" s="19"/>
      <c r="D174" s="19"/>
      <c r="E174" s="19"/>
      <c r="F174" s="19"/>
      <c r="G174" s="19"/>
    </row>
    <row r="175" spans="3:7" x14ac:dyDescent="0.2">
      <c r="C175" s="19"/>
      <c r="D175" s="19"/>
      <c r="E175" s="19"/>
      <c r="F175" s="19"/>
      <c r="G175" s="19"/>
    </row>
    <row r="176" spans="3:7" x14ac:dyDescent="0.2">
      <c r="C176" s="19"/>
      <c r="D176" s="19"/>
      <c r="E176" s="19"/>
      <c r="F176" s="19"/>
      <c r="G176" s="19"/>
    </row>
    <row r="177" spans="3:7" x14ac:dyDescent="0.2">
      <c r="C177" s="19"/>
      <c r="D177" s="19"/>
      <c r="E177" s="19"/>
      <c r="F177" s="19"/>
      <c r="G177" s="19"/>
    </row>
    <row r="178" spans="3:7" x14ac:dyDescent="0.2">
      <c r="C178" s="19"/>
      <c r="D178" s="19"/>
      <c r="E178" s="19"/>
      <c r="F178" s="19"/>
      <c r="G178" s="19"/>
    </row>
    <row r="179" spans="3:7" x14ac:dyDescent="0.2">
      <c r="C179" s="19"/>
      <c r="D179" s="19"/>
      <c r="E179" s="19"/>
      <c r="F179" s="19"/>
      <c r="G179" s="19"/>
    </row>
    <row r="180" spans="3:7" x14ac:dyDescent="0.2">
      <c r="C180" s="19"/>
      <c r="D180" s="19"/>
      <c r="E180" s="19"/>
      <c r="F180" s="19"/>
      <c r="G180" s="19"/>
    </row>
    <row r="181" spans="3:7" x14ac:dyDescent="0.2">
      <c r="C181" s="19"/>
      <c r="D181" s="19"/>
      <c r="E181" s="19"/>
      <c r="F181" s="19"/>
      <c r="G181" s="19"/>
    </row>
    <row r="182" spans="3:7" x14ac:dyDescent="0.2">
      <c r="C182" s="19"/>
      <c r="D182" s="19"/>
      <c r="E182" s="19"/>
      <c r="F182" s="19"/>
      <c r="G182" s="19"/>
    </row>
    <row r="183" spans="3:7" x14ac:dyDescent="0.2">
      <c r="C183" s="19"/>
      <c r="D183" s="19"/>
      <c r="E183" s="19"/>
      <c r="F183" s="19"/>
      <c r="G183" s="19"/>
    </row>
    <row r="184" spans="3:7" x14ac:dyDescent="0.2">
      <c r="C184" s="19"/>
      <c r="D184" s="19"/>
      <c r="E184" s="19"/>
      <c r="F184" s="19"/>
      <c r="G184" s="19"/>
    </row>
    <row r="185" spans="3:7" x14ac:dyDescent="0.2">
      <c r="C185" s="19"/>
      <c r="D185" s="19"/>
      <c r="E185" s="19"/>
      <c r="F185" s="19"/>
      <c r="G185" s="19"/>
    </row>
    <row r="186" spans="3:7" x14ac:dyDescent="0.2">
      <c r="C186" s="19"/>
      <c r="D186" s="19"/>
      <c r="E186" s="19"/>
      <c r="F186" s="19"/>
      <c r="G186" s="19"/>
    </row>
    <row r="187" spans="3:7" x14ac:dyDescent="0.2">
      <c r="C187" s="19"/>
      <c r="D187" s="19"/>
      <c r="E187" s="19"/>
      <c r="F187" s="19"/>
      <c r="G187" s="19"/>
    </row>
    <row r="188" spans="3:7" x14ac:dyDescent="0.2">
      <c r="C188" s="19"/>
      <c r="D188" s="19"/>
      <c r="E188" s="19"/>
      <c r="F188" s="19"/>
      <c r="G188" s="19"/>
    </row>
    <row r="189" spans="3:7" x14ac:dyDescent="0.2">
      <c r="C189" s="19"/>
      <c r="D189" s="19"/>
      <c r="E189" s="19"/>
      <c r="F189" s="19"/>
      <c r="G189" s="19"/>
    </row>
    <row r="190" spans="3:7" x14ac:dyDescent="0.2">
      <c r="C190" s="19"/>
      <c r="D190" s="19"/>
      <c r="E190" s="19"/>
      <c r="F190" s="19"/>
      <c r="G190" s="19"/>
    </row>
    <row r="191" spans="3:7" x14ac:dyDescent="0.2">
      <c r="C191" s="19"/>
      <c r="D191" s="19"/>
      <c r="E191" s="19"/>
      <c r="F191" s="19"/>
      <c r="G191" s="19"/>
    </row>
    <row r="192" spans="3:7" x14ac:dyDescent="0.2">
      <c r="C192" s="19"/>
      <c r="D192" s="19"/>
      <c r="E192" s="19"/>
      <c r="F192" s="19"/>
      <c r="G192" s="19"/>
    </row>
    <row r="193" spans="3:7" x14ac:dyDescent="0.2">
      <c r="C193" s="19"/>
      <c r="D193" s="19"/>
      <c r="E193" s="19"/>
      <c r="F193" s="19"/>
      <c r="G193" s="19"/>
    </row>
    <row r="194" spans="3:7" x14ac:dyDescent="0.2">
      <c r="C194" s="19"/>
      <c r="D194" s="19"/>
      <c r="E194" s="19"/>
      <c r="F194" s="19"/>
      <c r="G194" s="19"/>
    </row>
    <row r="195" spans="3:7" x14ac:dyDescent="0.2">
      <c r="C195" s="19"/>
      <c r="D195" s="19"/>
      <c r="E195" s="19"/>
      <c r="F195" s="19"/>
      <c r="G195" s="19"/>
    </row>
    <row r="196" spans="3:7" x14ac:dyDescent="0.2">
      <c r="C196" s="19"/>
      <c r="D196" s="19"/>
      <c r="E196" s="19"/>
      <c r="F196" s="19"/>
      <c r="G196" s="19"/>
    </row>
    <row r="197" spans="3:7" x14ac:dyDescent="0.2">
      <c r="C197" s="19"/>
      <c r="D197" s="19"/>
      <c r="E197" s="19"/>
      <c r="F197" s="19"/>
      <c r="G197" s="19"/>
    </row>
    <row r="198" spans="3:7" x14ac:dyDescent="0.2">
      <c r="C198" s="19"/>
      <c r="D198" s="19"/>
      <c r="E198" s="19"/>
      <c r="F198" s="19"/>
      <c r="G198" s="19"/>
    </row>
    <row r="199" spans="3:7" x14ac:dyDescent="0.2">
      <c r="C199" s="19"/>
      <c r="D199" s="19"/>
      <c r="E199" s="19"/>
      <c r="F199" s="19"/>
      <c r="G199" s="19"/>
    </row>
    <row r="200" spans="3:7" x14ac:dyDescent="0.2">
      <c r="C200" s="19"/>
      <c r="D200" s="19"/>
      <c r="E200" s="19"/>
      <c r="F200" s="19"/>
      <c r="G200" s="19"/>
    </row>
    <row r="201" spans="3:7" x14ac:dyDescent="0.2">
      <c r="C201" s="19"/>
      <c r="D201" s="19"/>
      <c r="E201" s="19"/>
      <c r="F201" s="19"/>
      <c r="G201" s="19"/>
    </row>
    <row r="202" spans="3:7" x14ac:dyDescent="0.2">
      <c r="C202" s="19"/>
      <c r="D202" s="19"/>
      <c r="E202" s="19"/>
      <c r="F202" s="19"/>
      <c r="G202" s="19"/>
    </row>
    <row r="203" spans="3:7" x14ac:dyDescent="0.2">
      <c r="C203" s="19"/>
      <c r="D203" s="19"/>
      <c r="E203" s="19"/>
      <c r="F203" s="19"/>
      <c r="G203" s="19"/>
    </row>
    <row r="204" spans="3:7" x14ac:dyDescent="0.2">
      <c r="C204" s="19"/>
      <c r="D204" s="19"/>
      <c r="E204" s="19"/>
      <c r="F204" s="19"/>
      <c r="G204" s="19"/>
    </row>
    <row r="205" spans="3:7" x14ac:dyDescent="0.2">
      <c r="C205" s="19"/>
      <c r="D205" s="19"/>
      <c r="E205" s="19"/>
      <c r="F205" s="19"/>
      <c r="G205" s="19"/>
    </row>
    <row r="206" spans="3:7" x14ac:dyDescent="0.2">
      <c r="C206" s="19"/>
      <c r="D206" s="19"/>
      <c r="E206" s="19"/>
      <c r="F206" s="19"/>
      <c r="G206" s="19"/>
    </row>
    <row r="207" spans="3:7" x14ac:dyDescent="0.2">
      <c r="C207" s="19"/>
      <c r="D207" s="19"/>
      <c r="E207" s="19"/>
      <c r="F207" s="19"/>
      <c r="G207" s="19"/>
    </row>
    <row r="208" spans="3:7" x14ac:dyDescent="0.2">
      <c r="C208" s="19"/>
      <c r="D208" s="19"/>
      <c r="E208" s="19"/>
      <c r="F208" s="19"/>
      <c r="G208" s="19"/>
    </row>
    <row r="209" spans="3:7" x14ac:dyDescent="0.2">
      <c r="C209" s="19"/>
      <c r="D209" s="19"/>
      <c r="E209" s="19"/>
      <c r="F209" s="19"/>
      <c r="G209" s="19"/>
    </row>
    <row r="210" spans="3:7" x14ac:dyDescent="0.2">
      <c r="C210" s="19"/>
      <c r="D210" s="19"/>
      <c r="E210" s="19"/>
      <c r="F210" s="19"/>
      <c r="G210" s="19"/>
    </row>
    <row r="211" spans="3:7" x14ac:dyDescent="0.2">
      <c r="C211" s="19"/>
      <c r="D211" s="19"/>
      <c r="E211" s="19"/>
      <c r="F211" s="19"/>
      <c r="G211" s="19"/>
    </row>
    <row r="212" spans="3:7" x14ac:dyDescent="0.2">
      <c r="C212" s="19"/>
      <c r="D212" s="19"/>
      <c r="E212" s="19"/>
      <c r="F212" s="19"/>
      <c r="G212" s="19"/>
    </row>
    <row r="213" spans="3:7" x14ac:dyDescent="0.2">
      <c r="C213" s="19"/>
      <c r="D213" s="19"/>
      <c r="E213" s="19"/>
      <c r="F213" s="19"/>
      <c r="G213" s="19"/>
    </row>
    <row r="214" spans="3:7" x14ac:dyDescent="0.2">
      <c r="C214" s="19"/>
      <c r="D214" s="19"/>
      <c r="E214" s="19"/>
      <c r="F214" s="19"/>
      <c r="G214" s="19"/>
    </row>
    <row r="215" spans="3:7" x14ac:dyDescent="0.2">
      <c r="C215" s="19"/>
      <c r="D215" s="19"/>
      <c r="E215" s="19"/>
      <c r="F215" s="19"/>
      <c r="G215" s="19"/>
    </row>
    <row r="216" spans="3:7" x14ac:dyDescent="0.2">
      <c r="C216" s="19"/>
      <c r="D216" s="19"/>
      <c r="E216" s="19"/>
      <c r="F216" s="19"/>
      <c r="G216" s="19"/>
    </row>
    <row r="217" spans="3:7" x14ac:dyDescent="0.2">
      <c r="C217" s="19"/>
      <c r="D217" s="19"/>
      <c r="E217" s="19"/>
      <c r="F217" s="19"/>
      <c r="G217" s="19"/>
    </row>
    <row r="218" spans="3:7" x14ac:dyDescent="0.2">
      <c r="C218" s="19"/>
      <c r="D218" s="19"/>
      <c r="E218" s="19"/>
      <c r="F218" s="19"/>
      <c r="G218" s="19"/>
    </row>
    <row r="219" spans="3:7" x14ac:dyDescent="0.2">
      <c r="C219" s="19"/>
      <c r="D219" s="19"/>
      <c r="E219" s="19"/>
      <c r="F219" s="19"/>
      <c r="G219" s="19"/>
    </row>
    <row r="220" spans="3:7" x14ac:dyDescent="0.2">
      <c r="C220" s="19"/>
      <c r="D220" s="19"/>
      <c r="E220" s="19"/>
      <c r="F220" s="19"/>
      <c r="G220" s="19"/>
    </row>
    <row r="221" spans="3:7" x14ac:dyDescent="0.2">
      <c r="C221" s="19"/>
      <c r="D221" s="19"/>
      <c r="E221" s="19"/>
      <c r="F221" s="19"/>
      <c r="G221" s="19"/>
    </row>
    <row r="222" spans="3:7" x14ac:dyDescent="0.2">
      <c r="C222" s="19"/>
      <c r="D222" s="19"/>
      <c r="E222" s="19"/>
      <c r="F222" s="19"/>
      <c r="G222" s="19"/>
    </row>
    <row r="223" spans="3:7" x14ac:dyDescent="0.2">
      <c r="C223" s="19"/>
      <c r="D223" s="19"/>
      <c r="E223" s="19"/>
      <c r="F223" s="19"/>
      <c r="G223" s="19"/>
    </row>
    <row r="224" spans="3:7" x14ac:dyDescent="0.2">
      <c r="C224" s="19"/>
      <c r="D224" s="19"/>
      <c r="E224" s="19"/>
      <c r="F224" s="19"/>
      <c r="G224" s="19"/>
    </row>
    <row r="225" spans="3:7" x14ac:dyDescent="0.2">
      <c r="C225" s="19"/>
      <c r="D225" s="19"/>
      <c r="E225" s="19"/>
      <c r="F225" s="19"/>
      <c r="G225" s="19"/>
    </row>
    <row r="226" spans="3:7" x14ac:dyDescent="0.2">
      <c r="C226" s="19"/>
      <c r="D226" s="19"/>
      <c r="E226" s="19"/>
      <c r="F226" s="19"/>
      <c r="G226" s="19"/>
    </row>
    <row r="227" spans="3:7" x14ac:dyDescent="0.2">
      <c r="C227" s="19"/>
      <c r="D227" s="19"/>
      <c r="E227" s="19"/>
      <c r="F227" s="19"/>
      <c r="G227" s="19"/>
    </row>
    <row r="228" spans="3:7" x14ac:dyDescent="0.2">
      <c r="C228" s="19"/>
      <c r="D228" s="19"/>
      <c r="E228" s="19"/>
      <c r="F228" s="19"/>
      <c r="G228" s="19"/>
    </row>
    <row r="229" spans="3:7" x14ac:dyDescent="0.2">
      <c r="C229" s="19"/>
      <c r="D229" s="19"/>
      <c r="E229" s="19"/>
      <c r="F229" s="19"/>
      <c r="G229" s="19"/>
    </row>
    <row r="230" spans="3:7" x14ac:dyDescent="0.2">
      <c r="C230" s="19"/>
      <c r="D230" s="19"/>
      <c r="E230" s="19"/>
      <c r="F230" s="19"/>
      <c r="G230" s="19"/>
    </row>
    <row r="231" spans="3:7" x14ac:dyDescent="0.2">
      <c r="C231" s="19"/>
      <c r="D231" s="19"/>
      <c r="E231" s="19"/>
      <c r="F231" s="19"/>
      <c r="G231" s="19"/>
    </row>
    <row r="232" spans="3:7" x14ac:dyDescent="0.2">
      <c r="C232" s="19"/>
      <c r="D232" s="19"/>
      <c r="E232" s="19"/>
      <c r="F232" s="19"/>
      <c r="G232" s="19"/>
    </row>
    <row r="233" spans="3:7" x14ac:dyDescent="0.2">
      <c r="C233" s="19"/>
      <c r="D233" s="19"/>
      <c r="E233" s="19"/>
      <c r="F233" s="19"/>
      <c r="G233" s="19"/>
    </row>
    <row r="234" spans="3:7" x14ac:dyDescent="0.2">
      <c r="C234" s="19"/>
      <c r="D234" s="19"/>
      <c r="E234" s="19"/>
      <c r="F234" s="19"/>
      <c r="G234" s="19"/>
    </row>
    <row r="235" spans="3:7" x14ac:dyDescent="0.2">
      <c r="C235" s="19"/>
      <c r="D235" s="19"/>
      <c r="E235" s="19"/>
      <c r="F235" s="19"/>
      <c r="G235" s="19"/>
    </row>
    <row r="236" spans="3:7" x14ac:dyDescent="0.2">
      <c r="C236" s="19"/>
      <c r="D236" s="19"/>
      <c r="E236" s="19"/>
      <c r="F236" s="19"/>
      <c r="G236" s="19"/>
    </row>
  </sheetData>
  <dataValidations count="1">
    <dataValidation type="list" showInputMessage="1" showErrorMessage="1" sqref="I3:I8" xr:uid="{13BD84CD-2199-426B-8C67-2B2DF9D6D71D}">
      <formula1>Kommune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59FA0-20A5-4705-94BD-6391D7A479AC}">
  <dimension ref="A1:M59"/>
  <sheetViews>
    <sheetView workbookViewId="0">
      <selection activeCell="D8" sqref="D8"/>
    </sheetView>
  </sheetViews>
  <sheetFormatPr defaultColWidth="8.7109375" defaultRowHeight="12.75" x14ac:dyDescent="0.2"/>
  <cols>
    <col min="1" max="1" width="8.7109375" style="12"/>
    <col min="2" max="2" width="25" style="12" customWidth="1"/>
    <col min="3" max="3" width="11.28515625" style="12" customWidth="1"/>
    <col min="4" max="7" width="10.85546875" style="12" customWidth="1"/>
    <col min="8" max="8" width="8.7109375" style="12"/>
    <col min="9" max="9" width="14.42578125" style="12" bestFit="1" customWidth="1"/>
    <col min="10" max="10" width="9.85546875" style="12" bestFit="1" customWidth="1"/>
    <col min="11" max="11" width="12.7109375" style="12" bestFit="1" customWidth="1"/>
    <col min="12" max="12" width="16.5703125" style="12" bestFit="1" customWidth="1"/>
    <col min="13" max="13" width="18.85546875" style="12" bestFit="1" customWidth="1"/>
    <col min="14" max="16384" width="8.7109375" style="12"/>
  </cols>
  <sheetData>
    <row r="1" spans="1:13" x14ac:dyDescent="0.2">
      <c r="A1" s="1" t="s">
        <v>82</v>
      </c>
    </row>
    <row r="2" spans="1:13" x14ac:dyDescent="0.2">
      <c r="A2" s="2" t="s">
        <v>72</v>
      </c>
    </row>
    <row r="4" spans="1:13" ht="13.5" thickBot="1" x14ac:dyDescent="0.25">
      <c r="A4" s="22" t="s">
        <v>77</v>
      </c>
    </row>
    <row r="5" spans="1:13" ht="13.5" thickBot="1" x14ac:dyDescent="0.25">
      <c r="A5" s="12" t="s">
        <v>78</v>
      </c>
      <c r="D5" s="23"/>
    </row>
    <row r="6" spans="1:13" ht="13.5" thickBot="1" x14ac:dyDescent="0.25">
      <c r="A6" s="12" t="s">
        <v>79</v>
      </c>
      <c r="D6" s="24">
        <f>+D5*(100%+D7)</f>
        <v>0</v>
      </c>
    </row>
    <row r="7" spans="1:13" x14ac:dyDescent="0.2">
      <c r="A7" s="12" t="s">
        <v>80</v>
      </c>
      <c r="D7" s="20">
        <f>+'Løntabel oktober 2019'!D7</f>
        <v>3.2343428403410757E-2</v>
      </c>
    </row>
    <row r="9" spans="1:13" x14ac:dyDescent="0.2">
      <c r="A9" s="12" t="s">
        <v>1</v>
      </c>
      <c r="D9" s="13">
        <v>5.5E-2</v>
      </c>
    </row>
    <row r="10" spans="1:13" x14ac:dyDescent="0.2">
      <c r="A10" s="12" t="s">
        <v>2</v>
      </c>
      <c r="D10" s="13">
        <v>0.11</v>
      </c>
    </row>
    <row r="13" spans="1:13" x14ac:dyDescent="0.2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13" x14ac:dyDescent="0.2">
      <c r="A14" s="2"/>
      <c r="B14" s="2"/>
      <c r="C14" s="2"/>
      <c r="D14" s="2"/>
      <c r="E14" s="2"/>
      <c r="F14" s="2"/>
      <c r="G14" s="2"/>
    </row>
    <row r="15" spans="1:13" x14ac:dyDescent="0.2">
      <c r="A15" s="2"/>
      <c r="B15" s="1" t="s">
        <v>9</v>
      </c>
      <c r="C15" s="2"/>
      <c r="D15" s="2"/>
      <c r="E15" s="2"/>
      <c r="F15" s="2"/>
      <c r="G15" s="2"/>
    </row>
    <row r="16" spans="1:13" x14ac:dyDescent="0.2">
      <c r="A16" s="4">
        <v>19</v>
      </c>
      <c r="B16" s="5" t="s">
        <v>10</v>
      </c>
      <c r="C16" s="6">
        <f>+'Løntabel oktober 2019'!C15/160.33</f>
        <v>158.31338193895277</v>
      </c>
      <c r="D16" s="6">
        <f>+'Løntabel oktober 2019'!D15/160.33</f>
        <v>160.90595685909463</v>
      </c>
      <c r="E16" s="6">
        <f>+'Løntabel oktober 2019'!E15/160.33</f>
        <v>162.70092786075259</v>
      </c>
      <c r="F16" s="6">
        <f>+'Løntabel oktober 2019'!F15/160.33</f>
        <v>165.29357678662637</v>
      </c>
      <c r="G16" s="6">
        <f>+'Løntabel oktober 2019'!G15/160.33</f>
        <v>167.08862324768282</v>
      </c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</row>
    <row r="17" spans="1:13" x14ac:dyDescent="0.2">
      <c r="A17" s="2"/>
      <c r="B17" s="12" t="s">
        <v>16</v>
      </c>
      <c r="C17" s="14">
        <f>C16*$D$9</f>
        <v>8.7072360066424022</v>
      </c>
      <c r="D17" s="14">
        <f>D16*$D$9</f>
        <v>8.849827627250205</v>
      </c>
      <c r="E17" s="14">
        <f>E16*$D$9</f>
        <v>8.9485510323413919</v>
      </c>
      <c r="F17" s="14">
        <f>F16*$D$9</f>
        <v>9.0911467232644512</v>
      </c>
      <c r="G17" s="14">
        <f>G16*$D$9</f>
        <v>9.1898742786225558</v>
      </c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</row>
    <row r="18" spans="1:13" x14ac:dyDescent="0.2">
      <c r="A18" s="2"/>
      <c r="B18" s="12" t="s">
        <v>22</v>
      </c>
      <c r="C18" s="14">
        <f>C16-C17</f>
        <v>149.60614593231037</v>
      </c>
      <c r="D18" s="14">
        <f>D16-D17</f>
        <v>152.05612923184444</v>
      </c>
      <c r="E18" s="14">
        <f>E16-E17</f>
        <v>153.7523768284112</v>
      </c>
      <c r="F18" s="14">
        <f>F16-F17</f>
        <v>156.20243006336193</v>
      </c>
      <c r="G18" s="14">
        <f>G16-G17</f>
        <v>157.89874896906025</v>
      </c>
      <c r="I18" s="2" t="s">
        <v>23</v>
      </c>
      <c r="J18" s="8" t="s">
        <v>24</v>
      </c>
      <c r="K18" s="2" t="s">
        <v>25</v>
      </c>
      <c r="L18" s="12" t="s">
        <v>26</v>
      </c>
    </row>
    <row r="19" spans="1:13" x14ac:dyDescent="0.2">
      <c r="A19" s="2"/>
      <c r="B19" s="12" t="s">
        <v>27</v>
      </c>
      <c r="C19" s="14">
        <f>C16*$D$10</f>
        <v>17.414472013284804</v>
      </c>
      <c r="D19" s="14">
        <f>D16*$D$10</f>
        <v>17.69965525450041</v>
      </c>
      <c r="E19" s="14">
        <f>E16*$D$10</f>
        <v>17.897102064682784</v>
      </c>
      <c r="F19" s="14">
        <f>F16*$D$10</f>
        <v>18.182293446528902</v>
      </c>
      <c r="G19" s="14">
        <f>G16*$D$10</f>
        <v>18.379748557245112</v>
      </c>
      <c r="I19" s="2"/>
      <c r="J19" s="8"/>
      <c r="K19" s="2"/>
    </row>
    <row r="20" spans="1:13" x14ac:dyDescent="0.2">
      <c r="A20" s="2"/>
      <c r="B20" s="1"/>
      <c r="C20" s="2"/>
      <c r="D20" s="2"/>
      <c r="E20" s="2"/>
      <c r="F20" s="2"/>
      <c r="G20" s="2"/>
      <c r="I20" s="2" t="s">
        <v>29</v>
      </c>
      <c r="J20" s="8" t="s">
        <v>30</v>
      </c>
      <c r="K20" s="12" t="s">
        <v>31</v>
      </c>
      <c r="L20" s="12" t="s">
        <v>32</v>
      </c>
    </row>
    <row r="21" spans="1:13" x14ac:dyDescent="0.2">
      <c r="A21" s="2"/>
      <c r="B21" s="1" t="s">
        <v>33</v>
      </c>
      <c r="C21" s="2"/>
      <c r="D21" s="2"/>
      <c r="E21" s="2"/>
      <c r="F21" s="2"/>
      <c r="G21" s="2"/>
      <c r="I21" s="2" t="s">
        <v>34</v>
      </c>
      <c r="J21" s="8" t="s">
        <v>35</v>
      </c>
      <c r="K21" s="12" t="s">
        <v>36</v>
      </c>
      <c r="L21" s="12" t="s">
        <v>37</v>
      </c>
    </row>
    <row r="22" spans="1:13" x14ac:dyDescent="0.2">
      <c r="A22" s="4">
        <v>24</v>
      </c>
      <c r="B22" s="5" t="s">
        <v>10</v>
      </c>
      <c r="C22" s="6">
        <f>+'Løntabel oktober 2019'!C21/160.33</f>
        <v>170.86867125452139</v>
      </c>
      <c r="D22" s="6">
        <f>+'Løntabel oktober 2019'!D21/160.33</f>
        <v>173.44528253010509</v>
      </c>
      <c r="E22" s="6">
        <f>+'Løntabel oktober 2019'!E21/160.33</f>
        <v>175.22942039134966</v>
      </c>
      <c r="F22" s="6">
        <f>+'Løntabel oktober 2019'!F21/160.33</f>
        <v>177.80603166693339</v>
      </c>
      <c r="G22" s="6">
        <f>+'Løntabel oktober 2019'!G21/160.33</f>
        <v>179.58947792913565</v>
      </c>
      <c r="I22" s="2" t="s">
        <v>38</v>
      </c>
      <c r="J22" s="8" t="s">
        <v>39</v>
      </c>
      <c r="K22" s="2" t="s">
        <v>40</v>
      </c>
      <c r="L22" s="12" t="s">
        <v>41</v>
      </c>
    </row>
    <row r="23" spans="1:13" x14ac:dyDescent="0.2">
      <c r="A23" s="2"/>
      <c r="B23" s="2" t="s">
        <v>16</v>
      </c>
      <c r="C23" s="14">
        <f>C22*$D$9</f>
        <v>9.3977769189986766</v>
      </c>
      <c r="D23" s="14">
        <f>D22*$D$9</f>
        <v>9.5394905391557803</v>
      </c>
      <c r="E23" s="14">
        <f>E22*$D$9</f>
        <v>9.6376181215242323</v>
      </c>
      <c r="F23" s="14">
        <f>F22*$D$9</f>
        <v>9.7793317416813359</v>
      </c>
      <c r="G23" s="14">
        <f>G22*$D$9</f>
        <v>9.8774212861024608</v>
      </c>
      <c r="I23" s="2" t="s">
        <v>42</v>
      </c>
      <c r="K23" s="2" t="s">
        <v>43</v>
      </c>
      <c r="L23" s="2" t="s">
        <v>44</v>
      </c>
    </row>
    <row r="24" spans="1:13" x14ac:dyDescent="0.2">
      <c r="A24" s="2"/>
      <c r="B24" s="2" t="s">
        <v>22</v>
      </c>
      <c r="C24" s="14">
        <f>C22-C23</f>
        <v>161.4708943355227</v>
      </c>
      <c r="D24" s="14">
        <f>D22-D23</f>
        <v>163.9057919909493</v>
      </c>
      <c r="E24" s="14">
        <f>E22-E23</f>
        <v>165.59180226982542</v>
      </c>
      <c r="F24" s="14">
        <f>F22-F23</f>
        <v>168.02669992525205</v>
      </c>
      <c r="G24" s="14">
        <f>G22-G23</f>
        <v>169.71205664303318</v>
      </c>
      <c r="I24" s="2"/>
      <c r="K24" s="2"/>
      <c r="L24" s="2"/>
    </row>
    <row r="25" spans="1:13" x14ac:dyDescent="0.2">
      <c r="A25" s="2"/>
      <c r="B25" s="2" t="s">
        <v>27</v>
      </c>
      <c r="C25" s="14">
        <f>C22*$D$10</f>
        <v>18.795553837997353</v>
      </c>
      <c r="D25" s="14">
        <f>D22*$D$10</f>
        <v>19.078981078311561</v>
      </c>
      <c r="E25" s="14">
        <f>E22*$D$10</f>
        <v>19.275236243048465</v>
      </c>
      <c r="F25" s="14">
        <f>F22*$D$10</f>
        <v>19.558663483362672</v>
      </c>
      <c r="G25" s="14">
        <f>G22*$D$10</f>
        <v>19.754842572204922</v>
      </c>
      <c r="I25" s="2" t="s">
        <v>45</v>
      </c>
      <c r="K25" s="12" t="s">
        <v>46</v>
      </c>
      <c r="L25" s="12" t="s">
        <v>47</v>
      </c>
    </row>
    <row r="26" spans="1:13" x14ac:dyDescent="0.2">
      <c r="A26" s="2"/>
      <c r="B26" s="2"/>
      <c r="C26" s="14"/>
      <c r="D26" s="14"/>
      <c r="E26" s="14"/>
      <c r="F26" s="14"/>
      <c r="G26" s="14"/>
      <c r="I26" s="2" t="s">
        <v>48</v>
      </c>
      <c r="K26" s="12" t="s">
        <v>49</v>
      </c>
      <c r="L26" s="12" t="s">
        <v>50</v>
      </c>
    </row>
    <row r="27" spans="1:13" x14ac:dyDescent="0.2">
      <c r="A27" s="4">
        <v>25</v>
      </c>
      <c r="B27" s="5" t="s">
        <v>10</v>
      </c>
      <c r="C27" s="6">
        <f>+'Løntabel oktober 2019'!C26/160.33</f>
        <v>173.6226563630475</v>
      </c>
      <c r="D27" s="6">
        <f>+'Løntabel oktober 2019'!D26/160.33</f>
        <v>176.11861672402148</v>
      </c>
      <c r="E27" s="6">
        <f>+'Løntabel oktober 2019'!E26/160.33</f>
        <v>177.84639348623764</v>
      </c>
      <c r="F27" s="6">
        <f>+'Løntabel oktober 2019'!F26/160.33</f>
        <v>180.34365946374618</v>
      </c>
      <c r="G27" s="6">
        <f>+'Løntabel oktober 2019'!G26/160.33</f>
        <v>182.07136691740644</v>
      </c>
      <c r="I27" s="2" t="s">
        <v>51</v>
      </c>
      <c r="L27" s="12" t="s">
        <v>52</v>
      </c>
    </row>
    <row r="28" spans="1:13" x14ac:dyDescent="0.2">
      <c r="A28" s="2"/>
      <c r="B28" s="2" t="s">
        <v>16</v>
      </c>
      <c r="C28" s="14">
        <f>C27*$D$9</f>
        <v>9.549246099967613</v>
      </c>
      <c r="D28" s="14">
        <f>D27*$D$9</f>
        <v>9.6865239198211821</v>
      </c>
      <c r="E28" s="14">
        <f>E27*$D$9</f>
        <v>9.7815516417430697</v>
      </c>
      <c r="F28" s="14">
        <f>F27*$D$9</f>
        <v>9.9189012705060406</v>
      </c>
      <c r="G28" s="14">
        <f>G27*$D$9</f>
        <v>10.013925180457354</v>
      </c>
      <c r="I28" s="11" t="s">
        <v>53</v>
      </c>
      <c r="L28" s="12" t="s">
        <v>54</v>
      </c>
    </row>
    <row r="29" spans="1:13" x14ac:dyDescent="0.2">
      <c r="A29" s="2"/>
      <c r="B29" s="2" t="s">
        <v>22</v>
      </c>
      <c r="C29" s="14">
        <f>C27-C28</f>
        <v>164.07341026307989</v>
      </c>
      <c r="D29" s="14">
        <f>D27-D28</f>
        <v>166.43209280420029</v>
      </c>
      <c r="E29" s="14">
        <f>E27-E28</f>
        <v>168.06484184449457</v>
      </c>
      <c r="F29" s="14">
        <f>F27-F28</f>
        <v>170.42475819324014</v>
      </c>
      <c r="G29" s="14">
        <f>G27-G28</f>
        <v>172.05744173694907</v>
      </c>
      <c r="I29" s="11"/>
    </row>
    <row r="30" spans="1:13" x14ac:dyDescent="0.2">
      <c r="A30" s="2"/>
      <c r="B30" s="2" t="s">
        <v>27</v>
      </c>
      <c r="C30" s="14">
        <f>C27*$D$10</f>
        <v>19.098492199935226</v>
      </c>
      <c r="D30" s="14">
        <f>D27*$D$10</f>
        <v>19.373047839642364</v>
      </c>
      <c r="E30" s="14">
        <f>E27*$D$10</f>
        <v>19.563103283486139</v>
      </c>
      <c r="F30" s="14">
        <f>F27*$D$10</f>
        <v>19.837802541012081</v>
      </c>
      <c r="G30" s="14">
        <f>G27*$D$10</f>
        <v>20.027850360914709</v>
      </c>
      <c r="I30" s="11" t="s">
        <v>55</v>
      </c>
      <c r="L30" s="2" t="s">
        <v>56</v>
      </c>
    </row>
    <row r="31" spans="1:13" x14ac:dyDescent="0.2">
      <c r="A31" s="2"/>
      <c r="B31" s="2"/>
      <c r="C31" s="14"/>
      <c r="D31" s="14"/>
      <c r="E31" s="14"/>
      <c r="F31" s="14"/>
      <c r="G31" s="14"/>
      <c r="I31" s="11" t="s">
        <v>57</v>
      </c>
      <c r="L31" s="12" t="s">
        <v>58</v>
      </c>
    </row>
    <row r="32" spans="1:13" x14ac:dyDescent="0.2">
      <c r="A32" s="4">
        <v>26</v>
      </c>
      <c r="B32" s="5" t="s">
        <v>10</v>
      </c>
      <c r="C32" s="6">
        <f>+'Løntabel oktober 2019'!C31/160.33</f>
        <v>176.43998407448166</v>
      </c>
      <c r="D32" s="6">
        <f>+'Løntabel oktober 2019'!D31/160.33</f>
        <v>178.85078463292362</v>
      </c>
      <c r="E32" s="6">
        <f>+'Løntabel oktober 2019'!E31/160.33</f>
        <v>180.51894034804636</v>
      </c>
      <c r="F32" s="6">
        <f>+'Løntabel oktober 2019'!F31/160.33</f>
        <v>182.9292192066186</v>
      </c>
      <c r="G32" s="6">
        <f>+'Løntabel oktober 2019'!G31/160.33</f>
        <v>184.59743501386137</v>
      </c>
      <c r="L32" s="12" t="s">
        <v>59</v>
      </c>
    </row>
    <row r="33" spans="1:12" x14ac:dyDescent="0.2">
      <c r="A33" s="2"/>
      <c r="B33" s="2" t="s">
        <v>16</v>
      </c>
      <c r="C33" s="14">
        <f>C32*$D$9</f>
        <v>9.7041991240964904</v>
      </c>
      <c r="D33" s="14">
        <f>D32*$D$9</f>
        <v>9.836793154810799</v>
      </c>
      <c r="E33" s="14">
        <f>E32*$D$9</f>
        <v>9.9285417191425491</v>
      </c>
      <c r="F33" s="14">
        <f>F32*$D$9</f>
        <v>10.061107056364023</v>
      </c>
      <c r="G33" s="14">
        <f>G32*$D$9</f>
        <v>10.152858925762375</v>
      </c>
      <c r="L33" s="12" t="s">
        <v>60</v>
      </c>
    </row>
    <row r="34" spans="1:12" x14ac:dyDescent="0.2">
      <c r="A34" s="2"/>
      <c r="B34" s="2" t="s">
        <v>22</v>
      </c>
      <c r="C34" s="14">
        <f>C32-C33</f>
        <v>166.73578495038515</v>
      </c>
      <c r="D34" s="14">
        <f>D32-D33</f>
        <v>169.01399147811281</v>
      </c>
      <c r="E34" s="14">
        <f>E32-E33</f>
        <v>170.59039862890381</v>
      </c>
      <c r="F34" s="14">
        <f>F32-F33</f>
        <v>172.86811215025457</v>
      </c>
      <c r="G34" s="14">
        <f>G32-G33</f>
        <v>174.44457608809898</v>
      </c>
      <c r="L34" s="12" t="s">
        <v>61</v>
      </c>
    </row>
    <row r="35" spans="1:12" x14ac:dyDescent="0.2">
      <c r="A35" s="2"/>
      <c r="B35" s="2" t="s">
        <v>27</v>
      </c>
      <c r="C35" s="14">
        <f>C32*$D$10</f>
        <v>19.408398248192981</v>
      </c>
      <c r="D35" s="14">
        <f>D32*$D$10</f>
        <v>19.673586309621598</v>
      </c>
      <c r="E35" s="14">
        <f>E32*$D$10</f>
        <v>19.857083438285098</v>
      </c>
      <c r="F35" s="14">
        <f>F32*$D$10</f>
        <v>20.122214112728045</v>
      </c>
      <c r="G35" s="14">
        <f>G32*$D$10</f>
        <v>20.305717851524751</v>
      </c>
      <c r="L35" s="12" t="s">
        <v>62</v>
      </c>
    </row>
    <row r="36" spans="1:12" x14ac:dyDescent="0.2">
      <c r="A36" s="2"/>
      <c r="B36" s="2"/>
      <c r="C36" s="14"/>
      <c r="D36" s="14"/>
      <c r="E36" s="14"/>
      <c r="F36" s="14"/>
      <c r="G36" s="14"/>
      <c r="L36" s="12" t="s">
        <v>63</v>
      </c>
    </row>
    <row r="37" spans="1:12" x14ac:dyDescent="0.2">
      <c r="A37" s="4">
        <v>28</v>
      </c>
      <c r="B37" s="5" t="s">
        <v>10</v>
      </c>
      <c r="C37" s="6">
        <f>+'Løntabel oktober 2019'!C36/160.33</f>
        <v>182.2672853700291</v>
      </c>
      <c r="D37" s="6">
        <f>+'Løntabel oktober 2019'!D36/160.33</f>
        <v>184.48667636377067</v>
      </c>
      <c r="E37" s="6">
        <f>+'Løntabel oktober 2019'!E36/160.33</f>
        <v>186.02304356128641</v>
      </c>
      <c r="F37" s="6">
        <f>+'Løntabel oktober 2019'!F36/160.33</f>
        <v>188.24243455502796</v>
      </c>
      <c r="G37" s="6">
        <f>+'Løntabel oktober 2019'!G36/160.33</f>
        <v>189.77821996055366</v>
      </c>
      <c r="L37" s="12" t="s">
        <v>64</v>
      </c>
    </row>
    <row r="38" spans="1:12" x14ac:dyDescent="0.2">
      <c r="A38" s="2"/>
      <c r="B38" s="2" t="s">
        <v>16</v>
      </c>
      <c r="C38" s="14">
        <f>C37*$D$9</f>
        <v>10.024700695351601</v>
      </c>
      <c r="D38" s="14">
        <f>D37*$D$9</f>
        <v>10.146767200007387</v>
      </c>
      <c r="E38" s="14">
        <f>E37*$D$9</f>
        <v>10.231267395870752</v>
      </c>
      <c r="F38" s="14">
        <f>F37*$D$9</f>
        <v>10.353333900526538</v>
      </c>
      <c r="G38" s="14">
        <f>G37*$D$9</f>
        <v>10.437802097830451</v>
      </c>
      <c r="L38" s="2" t="s">
        <v>65</v>
      </c>
    </row>
    <row r="39" spans="1:12" x14ac:dyDescent="0.2">
      <c r="A39" s="2"/>
      <c r="B39" s="2" t="s">
        <v>22</v>
      </c>
      <c r="C39" s="14">
        <f>C37-C38</f>
        <v>172.24258467467749</v>
      </c>
      <c r="D39" s="14">
        <f>D37-D38</f>
        <v>174.33990916376328</v>
      </c>
      <c r="E39" s="14">
        <f>E37-E38</f>
        <v>175.79177616541565</v>
      </c>
      <c r="F39" s="14">
        <f>F37-F38</f>
        <v>177.88910065450142</v>
      </c>
      <c r="G39" s="14">
        <f>G37-G38</f>
        <v>179.3404178627232</v>
      </c>
      <c r="L39" s="12" t="s">
        <v>66</v>
      </c>
    </row>
    <row r="40" spans="1:12" x14ac:dyDescent="0.2">
      <c r="A40" s="2"/>
      <c r="B40" s="2" t="s">
        <v>27</v>
      </c>
      <c r="C40" s="14">
        <f>C37*$D$10</f>
        <v>20.049401390703203</v>
      </c>
      <c r="D40" s="14">
        <f>D37*$D$10</f>
        <v>20.293534400014774</v>
      </c>
      <c r="E40" s="14">
        <f>E37*$D$10</f>
        <v>20.462534791741504</v>
      </c>
      <c r="F40" s="14">
        <f>F37*$D$10</f>
        <v>20.706667801053076</v>
      </c>
      <c r="G40" s="14">
        <f>G37*$D$10</f>
        <v>20.875604195660902</v>
      </c>
    </row>
    <row r="41" spans="1:12" x14ac:dyDescent="0.2">
      <c r="A41" s="4">
        <v>29</v>
      </c>
      <c r="B41" s="5" t="s">
        <v>10</v>
      </c>
      <c r="C41" s="6">
        <f>+'Løntabel oktober 2019'!C40/160.33</f>
        <v>185.27922250210858</v>
      </c>
      <c r="D41" s="6">
        <f>+'Løntabel oktober 2019'!D40/160.33</f>
        <v>187.39360004166036</v>
      </c>
      <c r="E41" s="6">
        <f>+'Løntabel oktober 2019'!E40/160.33</f>
        <v>188.85702506843344</v>
      </c>
      <c r="F41" s="6">
        <f>+'Løntabel oktober 2019'!F40/160.33</f>
        <v>190.97082081599532</v>
      </c>
      <c r="G41" s="6">
        <f>+'Løntabel oktober 2019'!G40/160.33</f>
        <v>192.43482763475842</v>
      </c>
    </row>
    <row r="42" spans="1:12" x14ac:dyDescent="0.2">
      <c r="A42" s="2"/>
      <c r="B42" s="2" t="s">
        <v>16</v>
      </c>
      <c r="C42" s="14">
        <f>C41*$D$9</f>
        <v>10.190357237615972</v>
      </c>
      <c r="D42" s="14">
        <f>D41*$D$9</f>
        <v>10.30664800229132</v>
      </c>
      <c r="E42" s="14">
        <f>E41*$D$9</f>
        <v>10.38713637876384</v>
      </c>
      <c r="F42" s="14">
        <f>F41*$D$9</f>
        <v>10.503395144879743</v>
      </c>
      <c r="G42" s="14">
        <f>G41*$D$9</f>
        <v>10.583915519911713</v>
      </c>
    </row>
    <row r="43" spans="1:12" x14ac:dyDescent="0.2">
      <c r="A43" s="2"/>
      <c r="B43" s="2" t="s">
        <v>22</v>
      </c>
      <c r="C43" s="14">
        <f>C41-C42</f>
        <v>175.0888652644926</v>
      </c>
      <c r="D43" s="14">
        <f>D41-D42</f>
        <v>177.08695203936904</v>
      </c>
      <c r="E43" s="14">
        <f>E41-E42</f>
        <v>178.4698886896696</v>
      </c>
      <c r="F43" s="14">
        <f>F41-F42</f>
        <v>180.46742567111559</v>
      </c>
      <c r="G43" s="14">
        <f>G41-G42</f>
        <v>181.85091211484672</v>
      </c>
    </row>
    <row r="44" spans="1:12" x14ac:dyDescent="0.2">
      <c r="A44" s="2"/>
      <c r="B44" s="2" t="s">
        <v>27</v>
      </c>
      <c r="C44" s="14">
        <f>C41*$D$10</f>
        <v>20.380714475231944</v>
      </c>
      <c r="D44" s="14">
        <f>D41*$D$10</f>
        <v>20.61329600458264</v>
      </c>
      <c r="E44" s="14">
        <f>E41*$D$10</f>
        <v>20.77427275752768</v>
      </c>
      <c r="F44" s="14">
        <f>F41*$D$10</f>
        <v>21.006790289759486</v>
      </c>
      <c r="G44" s="14">
        <f>G41*$D$10</f>
        <v>21.167831039823426</v>
      </c>
    </row>
    <row r="45" spans="1:12" x14ac:dyDescent="0.2">
      <c r="A45" s="4">
        <v>30</v>
      </c>
      <c r="B45" s="5" t="s">
        <v>10</v>
      </c>
      <c r="C45" s="6">
        <f>+'Løntabel oktober 2019'!C44/160.33</f>
        <v>188.35643221288061</v>
      </c>
      <c r="D45" s="6">
        <f>+'Løntabel oktober 2019'!D44/160.33</f>
        <v>190.35819385055595</v>
      </c>
      <c r="E45" s="6">
        <f>+'Løntabel oktober 2019'!E44/160.33</f>
        <v>191.74474961065414</v>
      </c>
      <c r="F45" s="6">
        <f>+'Løntabel oktober 2019'!F44/160.33</f>
        <v>193.74647767614783</v>
      </c>
      <c r="G45" s="6">
        <f>+'Løntabel oktober 2019'!G44/160.33</f>
        <v>195.13245164425604</v>
      </c>
    </row>
    <row r="46" spans="1:12" x14ac:dyDescent="0.2">
      <c r="A46" s="2"/>
      <c r="B46" s="2" t="s">
        <v>16</v>
      </c>
      <c r="C46" s="14">
        <f>C45*$D$9</f>
        <v>10.359603771708434</v>
      </c>
      <c r="D46" s="14">
        <f>D45*$D$9</f>
        <v>10.469700661780577</v>
      </c>
      <c r="E46" s="14">
        <f>E45*$D$9</f>
        <v>10.545961228585977</v>
      </c>
      <c r="F46" s="14">
        <f>F45*$D$9</f>
        <v>10.656056272188131</v>
      </c>
      <c r="G46" s="14">
        <f>G45*$D$9</f>
        <v>10.732284840434081</v>
      </c>
    </row>
    <row r="47" spans="1:12" x14ac:dyDescent="0.2">
      <c r="A47" s="2"/>
      <c r="B47" s="2" t="s">
        <v>22</v>
      </c>
      <c r="C47" s="14">
        <f>C45-C46</f>
        <v>177.99682844117217</v>
      </c>
      <c r="D47" s="14">
        <f>D45-D46</f>
        <v>179.88849318877539</v>
      </c>
      <c r="E47" s="14">
        <f>E45-E46</f>
        <v>181.19878838206816</v>
      </c>
      <c r="F47" s="14">
        <f>F45-F46</f>
        <v>183.09042140395971</v>
      </c>
      <c r="G47" s="14">
        <f>G45-G46</f>
        <v>184.40016680382195</v>
      </c>
    </row>
    <row r="48" spans="1:12" x14ac:dyDescent="0.2">
      <c r="A48" s="2"/>
      <c r="B48" s="2" t="s">
        <v>27</v>
      </c>
      <c r="C48" s="14">
        <f>C45*$D$10</f>
        <v>20.719207543416868</v>
      </c>
      <c r="D48" s="14">
        <f>D45*$D$10</f>
        <v>20.939401323561153</v>
      </c>
      <c r="E48" s="14">
        <f>E45*$D$10</f>
        <v>21.091922457171954</v>
      </c>
      <c r="F48" s="14">
        <f>F45*$D$10</f>
        <v>21.312112544376262</v>
      </c>
      <c r="G48" s="14">
        <f>G45*$D$10</f>
        <v>21.464569680868163</v>
      </c>
    </row>
    <row r="49" spans="1:7" x14ac:dyDescent="0.2">
      <c r="A49" s="2"/>
      <c r="B49" s="2"/>
      <c r="C49" s="14"/>
      <c r="D49" s="14"/>
      <c r="E49" s="14"/>
      <c r="F49" s="14"/>
      <c r="G49" s="14"/>
    </row>
    <row r="50" spans="1:7" x14ac:dyDescent="0.2">
      <c r="A50" s="4">
        <v>31</v>
      </c>
      <c r="B50" s="5" t="s">
        <v>10</v>
      </c>
      <c r="C50" s="6">
        <f>+'Løntabel oktober 2019'!C49/160.33</f>
        <v>191.50337865881497</v>
      </c>
      <c r="D50" s="6">
        <f>+'Løntabel oktober 2019'!D49/160.33</f>
        <v>193.3867120543496</v>
      </c>
      <c r="E50" s="6">
        <f>+'Løntabel oktober 2019'!E49/160.33</f>
        <v>194.69007155988194</v>
      </c>
      <c r="F50" s="6">
        <f>+'Løntabel oktober 2019'!F49/160.33</f>
        <v>196.57340495541652</v>
      </c>
      <c r="G50" s="6">
        <f>+'Løntabel oktober 2019'!G49/160.33</f>
        <v>197.87676446094883</v>
      </c>
    </row>
    <row r="51" spans="1:7" x14ac:dyDescent="0.2">
      <c r="A51" s="2"/>
      <c r="B51" s="2" t="s">
        <v>16</v>
      </c>
      <c r="C51" s="14">
        <f>C50*$D$9</f>
        <v>10.532685826234824</v>
      </c>
      <c r="D51" s="14">
        <f>D50*$D$9</f>
        <v>10.636269162989228</v>
      </c>
      <c r="E51" s="14">
        <f>E50*$D$9</f>
        <v>10.707953935793507</v>
      </c>
      <c r="F51" s="14">
        <f>F50*$D$9</f>
        <v>10.811537272547909</v>
      </c>
      <c r="G51" s="14">
        <f>G50*$D$9</f>
        <v>10.883222045352186</v>
      </c>
    </row>
    <row r="52" spans="1:7" x14ac:dyDescent="0.2">
      <c r="A52" s="2"/>
      <c r="B52" s="2" t="s">
        <v>22</v>
      </c>
      <c r="C52" s="14">
        <f>C50-C51</f>
        <v>180.97069283258014</v>
      </c>
      <c r="D52" s="14">
        <f>D50-D51</f>
        <v>182.75044289136036</v>
      </c>
      <c r="E52" s="14">
        <f>E50-E51</f>
        <v>183.98211762408843</v>
      </c>
      <c r="F52" s="14">
        <f>F50-F51</f>
        <v>185.76186768286863</v>
      </c>
      <c r="G52" s="14">
        <f>G50-G51</f>
        <v>186.99354241559664</v>
      </c>
    </row>
    <row r="53" spans="1:7" x14ac:dyDescent="0.2">
      <c r="A53" s="2"/>
      <c r="B53" s="2" t="s">
        <v>27</v>
      </c>
      <c r="C53" s="14">
        <f>C50*$D$10</f>
        <v>21.065371652469647</v>
      </c>
      <c r="D53" s="14">
        <f>D50*$D$10</f>
        <v>21.272538325978456</v>
      </c>
      <c r="E53" s="14">
        <f>E50*$D$10</f>
        <v>21.415907871587013</v>
      </c>
      <c r="F53" s="14">
        <f>F50*$D$10</f>
        <v>21.623074545095818</v>
      </c>
      <c r="G53" s="14">
        <f>G50*$D$10</f>
        <v>21.766444090704372</v>
      </c>
    </row>
    <row r="54" spans="1:7" x14ac:dyDescent="0.2">
      <c r="A54" s="2"/>
      <c r="B54" s="1"/>
      <c r="C54" s="2"/>
      <c r="D54" s="2"/>
      <c r="E54" s="2"/>
      <c r="F54" s="2"/>
      <c r="G54" s="2"/>
    </row>
    <row r="55" spans="1:7" x14ac:dyDescent="0.2">
      <c r="A55" s="2"/>
      <c r="B55" s="1" t="s">
        <v>67</v>
      </c>
      <c r="C55" s="2"/>
      <c r="D55" s="2"/>
      <c r="E55" s="2"/>
      <c r="F55" s="2"/>
      <c r="G55" s="2"/>
    </row>
    <row r="56" spans="1:7" x14ac:dyDescent="0.2">
      <c r="A56" s="4">
        <v>39</v>
      </c>
      <c r="B56" s="5" t="s">
        <v>10</v>
      </c>
      <c r="C56" s="6">
        <f>+'Løntabel oktober 2019'!C55/160.33</f>
        <v>219.53891651953106</v>
      </c>
      <c r="D56" s="6">
        <f>+'Løntabel oktober 2019'!D55/160.33</f>
        <v>220.18288752843017</v>
      </c>
      <c r="E56" s="6">
        <f>+'Løntabel oktober 2019'!E55/160.33</f>
        <v>220.62841772924665</v>
      </c>
      <c r="F56" s="6">
        <f>+'Løntabel oktober 2019'!F55/160.33</f>
        <v>221.27243847764817</v>
      </c>
      <c r="G56" s="6">
        <f>+'Løntabel oktober 2019'!G55/160.33</f>
        <v>221.71867293395582</v>
      </c>
    </row>
    <row r="57" spans="1:7" x14ac:dyDescent="0.2">
      <c r="A57" s="2"/>
      <c r="B57" s="2" t="s">
        <v>16</v>
      </c>
      <c r="C57" s="14">
        <f>C56*$D$9</f>
        <v>12.074640408574208</v>
      </c>
      <c r="D57" s="14">
        <f>D56*$D$9</f>
        <v>12.11005881406366</v>
      </c>
      <c r="E57" s="14">
        <f>E56*$D$9</f>
        <v>12.134562975108565</v>
      </c>
      <c r="F57" s="14">
        <f>F56*$D$9</f>
        <v>12.169984116270649</v>
      </c>
      <c r="G57" s="14">
        <f>G56*$D$9</f>
        <v>12.194527011367571</v>
      </c>
    </row>
    <row r="58" spans="1:7" x14ac:dyDescent="0.2">
      <c r="A58" s="2"/>
      <c r="B58" s="2" t="s">
        <v>22</v>
      </c>
      <c r="C58" s="14">
        <f>C56-C57</f>
        <v>207.46427611095686</v>
      </c>
      <c r="D58" s="14">
        <f>D56-D57</f>
        <v>208.07282871436652</v>
      </c>
      <c r="E58" s="14">
        <f>E56-E57</f>
        <v>208.49385475413808</v>
      </c>
      <c r="F58" s="14">
        <f>F56-F57</f>
        <v>209.10245436137751</v>
      </c>
      <c r="G58" s="14">
        <f>G56-G57</f>
        <v>209.52414592258825</v>
      </c>
    </row>
    <row r="59" spans="1:7" x14ac:dyDescent="0.2">
      <c r="A59" s="2"/>
      <c r="B59" s="2" t="s">
        <v>27</v>
      </c>
      <c r="C59" s="14">
        <f>C56*$D$10</f>
        <v>24.149280817148416</v>
      </c>
      <c r="D59" s="14">
        <f>D56*$D$10</f>
        <v>24.220117628127319</v>
      </c>
      <c r="E59" s="14">
        <f>E56*$D$10</f>
        <v>24.269125950217131</v>
      </c>
      <c r="F59" s="14">
        <f>F56*$D$10</f>
        <v>24.339968232541299</v>
      </c>
      <c r="G59" s="14">
        <f>G56*$D$10</f>
        <v>24.389054022735142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88E7E-CCD6-44F3-97BF-EB834B5206B0}">
  <dimension ref="A1:O236"/>
  <sheetViews>
    <sheetView workbookViewId="0">
      <selection activeCell="D63" sqref="D63"/>
    </sheetView>
  </sheetViews>
  <sheetFormatPr defaultColWidth="8.7109375" defaultRowHeight="12.75" x14ac:dyDescent="0.2"/>
  <cols>
    <col min="1" max="1" width="8.7109375" style="12"/>
    <col min="2" max="2" width="16.140625" style="12" bestFit="1" customWidth="1"/>
    <col min="3" max="3" width="12.42578125" style="12" customWidth="1"/>
    <col min="4" max="4" width="12" style="12" bestFit="1" customWidth="1"/>
    <col min="5" max="5" width="11" style="12" bestFit="1" customWidth="1"/>
    <col min="6" max="7" width="10.85546875" style="12" bestFit="1" customWidth="1"/>
    <col min="8" max="8" width="10" style="12" bestFit="1" customWidth="1"/>
    <col min="9" max="9" width="14.42578125" style="12" bestFit="1" customWidth="1"/>
    <col min="10" max="10" width="9.85546875" style="12" bestFit="1" customWidth="1"/>
    <col min="11" max="11" width="12.7109375" style="12" bestFit="1" customWidth="1"/>
    <col min="12" max="12" width="16.5703125" style="12" bestFit="1" customWidth="1"/>
    <col min="13" max="13" width="18.85546875" style="12" bestFit="1" customWidth="1"/>
    <col min="14" max="14" width="16.140625" style="12" bestFit="1" customWidth="1"/>
    <col min="15" max="15" width="10.28515625" style="12" bestFit="1" customWidth="1"/>
    <col min="16" max="16384" width="8.7109375" style="12"/>
  </cols>
  <sheetData>
    <row r="1" spans="1:15" x14ac:dyDescent="0.2">
      <c r="A1" s="1" t="s">
        <v>0</v>
      </c>
    </row>
    <row r="2" spans="1:15" x14ac:dyDescent="0.2">
      <c r="A2" s="2" t="s">
        <v>74</v>
      </c>
    </row>
    <row r="3" spans="1:15" x14ac:dyDescent="0.2">
      <c r="F3" s="2"/>
    </row>
    <row r="4" spans="1:15" ht="13.5" thickBot="1" x14ac:dyDescent="0.25">
      <c r="A4" s="22" t="s">
        <v>77</v>
      </c>
      <c r="F4" s="2"/>
    </row>
    <row r="5" spans="1:15" ht="13.5" thickBot="1" x14ac:dyDescent="0.25">
      <c r="A5" s="12" t="s">
        <v>78</v>
      </c>
      <c r="D5" s="23"/>
    </row>
    <row r="6" spans="1:15" ht="13.5" thickBot="1" x14ac:dyDescent="0.25">
      <c r="A6" s="12" t="s">
        <v>79</v>
      </c>
      <c r="D6" s="24">
        <f>+D5*(100%+D7)</f>
        <v>0</v>
      </c>
    </row>
    <row r="7" spans="1:15" x14ac:dyDescent="0.2">
      <c r="A7" s="12" t="s">
        <v>80</v>
      </c>
      <c r="D7" s="19">
        <f>+C15/'Løntabel oktober 2019'!C15-1</f>
        <v>6.7407196430266936E-3</v>
      </c>
    </row>
    <row r="8" spans="1:15" x14ac:dyDescent="0.2">
      <c r="F8" s="2"/>
    </row>
    <row r="9" spans="1:15" x14ac:dyDescent="0.2">
      <c r="A9" s="12" t="s">
        <v>1</v>
      </c>
      <c r="D9" s="13">
        <v>5.5E-2</v>
      </c>
      <c r="I9" s="14"/>
    </row>
    <row r="10" spans="1:15" x14ac:dyDescent="0.2">
      <c r="A10" s="12" t="s">
        <v>2</v>
      </c>
      <c r="D10" s="13">
        <v>0.11</v>
      </c>
    </row>
    <row r="12" spans="1:15" x14ac:dyDescent="0.2">
      <c r="A12" s="3" t="s">
        <v>3</v>
      </c>
      <c r="B12" s="3"/>
      <c r="C12" s="3" t="s">
        <v>4</v>
      </c>
      <c r="D12" s="3" t="s">
        <v>5</v>
      </c>
      <c r="E12" s="3" t="s">
        <v>6</v>
      </c>
      <c r="F12" s="3" t="s">
        <v>7</v>
      </c>
      <c r="G12" s="3" t="s">
        <v>8</v>
      </c>
    </row>
    <row r="13" spans="1:15" x14ac:dyDescent="0.2">
      <c r="A13" s="2"/>
      <c r="B13" s="2"/>
      <c r="C13" s="2"/>
      <c r="D13" s="2"/>
      <c r="E13" s="2"/>
      <c r="F13" s="2"/>
      <c r="G13" s="2"/>
    </row>
    <row r="14" spans="1:15" x14ac:dyDescent="0.2">
      <c r="A14" s="2"/>
      <c r="B14" s="1" t="s">
        <v>9</v>
      </c>
      <c r="D14" s="16"/>
      <c r="E14" s="16"/>
      <c r="F14" s="16"/>
      <c r="G14" s="16"/>
    </row>
    <row r="15" spans="1:15" x14ac:dyDescent="0.2">
      <c r="A15" s="4">
        <v>19</v>
      </c>
      <c r="B15" s="5" t="s">
        <v>10</v>
      </c>
      <c r="C15" s="6">
        <f>+'Løntabel oktober 2017'!C10*(100%+'Løntabel oktober 2018'!$E$63+'Løntabel oktober 2019'!$E$63+$E$63)</f>
        <v>25553.480064235402</v>
      </c>
      <c r="D15" s="6">
        <f>+'Løntabel oktober 2017'!D10*(100%+'Løntabel oktober 2018'!$E$63+'Løntabel oktober 2019'!$E$63+$E$63)</f>
        <v>25971.949499513012</v>
      </c>
      <c r="E15" s="6">
        <f>+'Løntabel oktober 2017'!E10*(100%+'Løntabel oktober 2018'!$E$63+'Løntabel oktober 2019'!$E$63+$E$63)</f>
        <v>26261.677096415933</v>
      </c>
      <c r="F15" s="6">
        <f>+'Løntabel oktober 2017'!F10*(100%+'Løntabel oktober 2018'!$E$63+'Løntabel oktober 2019'!$E$63+$E$63)</f>
        <v>26680.158477013461</v>
      </c>
      <c r="G15" s="6">
        <f>+'Løntabel oktober 2017'!G10*(100%+'Løntabel oktober 2018'!$E$63+'Løntabel oktober 2019'!$E$63+$E$63)</f>
        <v>26969.898253873704</v>
      </c>
      <c r="I15" s="7" t="s">
        <v>11</v>
      </c>
      <c r="J15" s="1" t="s">
        <v>12</v>
      </c>
      <c r="K15" s="1" t="s">
        <v>13</v>
      </c>
      <c r="L15" s="1" t="s">
        <v>14</v>
      </c>
      <c r="M15" s="1" t="s">
        <v>15</v>
      </c>
      <c r="O15" s="1"/>
    </row>
    <row r="16" spans="1:15" x14ac:dyDescent="0.2">
      <c r="A16" s="2"/>
      <c r="B16" s="12" t="s">
        <v>16</v>
      </c>
      <c r="C16" s="14">
        <f>C15*$D$9</f>
        <v>1405.4414035329471</v>
      </c>
      <c r="D16" s="14">
        <f t="shared" ref="D16:G16" si="0">D15*$D$9</f>
        <v>1428.4572224732156</v>
      </c>
      <c r="E16" s="14">
        <f t="shared" si="0"/>
        <v>1444.3922403028764</v>
      </c>
      <c r="F16" s="14">
        <f t="shared" si="0"/>
        <v>1467.4087162357405</v>
      </c>
      <c r="G16" s="14">
        <f t="shared" si="0"/>
        <v>1483.3444039630538</v>
      </c>
      <c r="I16" s="2" t="s">
        <v>17</v>
      </c>
      <c r="J16" s="8" t="s">
        <v>18</v>
      </c>
      <c r="K16" s="12" t="s">
        <v>19</v>
      </c>
      <c r="L16" s="12" t="s">
        <v>20</v>
      </c>
      <c r="M16" s="2" t="s">
        <v>21</v>
      </c>
      <c r="N16" s="2"/>
      <c r="O16" s="2"/>
    </row>
    <row r="17" spans="1:15" x14ac:dyDescent="0.2">
      <c r="A17" s="2"/>
      <c r="B17" s="12" t="s">
        <v>22</v>
      </c>
      <c r="C17" s="14">
        <f>C15-C16</f>
        <v>24148.038660702456</v>
      </c>
      <c r="D17" s="14">
        <f>D15-D16</f>
        <v>24543.492277039797</v>
      </c>
      <c r="E17" s="14">
        <f>E15-E16</f>
        <v>24817.284856113056</v>
      </c>
      <c r="F17" s="14">
        <f>F15-F16</f>
        <v>25212.749760777722</v>
      </c>
      <c r="G17" s="14">
        <f>G15-G16</f>
        <v>25486.553849910651</v>
      </c>
      <c r="I17" s="2" t="s">
        <v>23</v>
      </c>
      <c r="J17" s="8" t="s">
        <v>24</v>
      </c>
      <c r="K17" s="2" t="s">
        <v>25</v>
      </c>
      <c r="L17" s="12" t="s">
        <v>26</v>
      </c>
      <c r="O17" s="2"/>
    </row>
    <row r="18" spans="1:15" x14ac:dyDescent="0.2">
      <c r="A18" s="2"/>
      <c r="B18" s="12" t="s">
        <v>27</v>
      </c>
      <c r="C18" s="14">
        <f>C15*$D$10</f>
        <v>2810.8828070658942</v>
      </c>
      <c r="D18" s="14">
        <f>D15*$D$10</f>
        <v>2856.9144449464311</v>
      </c>
      <c r="E18" s="14">
        <f>E15*$D$10</f>
        <v>2888.7844806057528</v>
      </c>
      <c r="F18" s="14">
        <f>F15*$D$10</f>
        <v>2934.817432471481</v>
      </c>
      <c r="G18" s="14">
        <f>G15*$D$10</f>
        <v>2966.6888079261075</v>
      </c>
      <c r="I18" s="2"/>
      <c r="J18" s="8"/>
      <c r="K18" s="2"/>
      <c r="O18" s="2"/>
    </row>
    <row r="19" spans="1:15" x14ac:dyDescent="0.2">
      <c r="A19" s="2" t="s">
        <v>28</v>
      </c>
      <c r="B19" s="1"/>
      <c r="C19" s="2"/>
      <c r="D19" s="9"/>
      <c r="E19" s="9"/>
      <c r="F19" s="2"/>
      <c r="G19" s="2"/>
      <c r="I19" s="2" t="s">
        <v>29</v>
      </c>
      <c r="J19" s="8" t="s">
        <v>30</v>
      </c>
      <c r="K19" s="12" t="s">
        <v>31</v>
      </c>
      <c r="L19" s="12" t="s">
        <v>32</v>
      </c>
      <c r="O19" s="2"/>
    </row>
    <row r="20" spans="1:15" x14ac:dyDescent="0.2">
      <c r="A20" s="2"/>
      <c r="B20" s="1" t="s">
        <v>33</v>
      </c>
      <c r="C20" s="2"/>
      <c r="D20" s="2"/>
      <c r="E20" s="2"/>
      <c r="F20" s="2"/>
      <c r="G20" s="2"/>
      <c r="I20" s="2" t="s">
        <v>34</v>
      </c>
      <c r="J20" s="8" t="s">
        <v>35</v>
      </c>
      <c r="K20" s="12" t="s">
        <v>36</v>
      </c>
      <c r="L20" s="12" t="s">
        <v>37</v>
      </c>
      <c r="O20" s="2"/>
    </row>
    <row r="21" spans="1:15" x14ac:dyDescent="0.2">
      <c r="A21" s="4">
        <v>24</v>
      </c>
      <c r="B21" s="5" t="s">
        <v>10</v>
      </c>
      <c r="C21" s="6">
        <f>+'Løntabel oktober 2017'!C16*(100%+'Løntabel oktober 2018'!$E$63+'Løntabel oktober 2019'!$E$63+$E$63)</f>
        <v>27580.038598306808</v>
      </c>
      <c r="D21" s="6">
        <f>+'Løntabel oktober 2017'!D16*(100%+'Løntabel oktober 2018'!$E$63+'Løntabel oktober 2019'!$E$63+$E$63)</f>
        <v>27995.931329909887</v>
      </c>
      <c r="E21" s="6">
        <f>+'Løntabel oktober 2017'!E16*(100%+'Løntabel oktober 2018'!$E$63+'Løntabel oktober 2019'!$E$63+$E$63)</f>
        <v>28283.910341606705</v>
      </c>
      <c r="F21" s="6">
        <f>+'Løntabel oktober 2017'!F16*(100%+'Løntabel oktober 2018'!$E$63+'Løntabel oktober 2019'!$E$63+$E$63)</f>
        <v>28699.803073209783</v>
      </c>
      <c r="G21" s="6">
        <f>+'Løntabel oktober 2017'!G16*(100%+'Løntabel oktober 2018'!$E$63+'Løntabel oktober 2019'!$E$63+$E$63)</f>
        <v>28987.67045339369</v>
      </c>
      <c r="I21" s="2" t="s">
        <v>38</v>
      </c>
      <c r="J21" s="8" t="s">
        <v>39</v>
      </c>
      <c r="K21" s="2" t="s">
        <v>40</v>
      </c>
      <c r="L21" s="12" t="s">
        <v>41</v>
      </c>
      <c r="O21" s="2"/>
    </row>
    <row r="22" spans="1:15" x14ac:dyDescent="0.2">
      <c r="A22" s="2"/>
      <c r="B22" s="2" t="s">
        <v>16</v>
      </c>
      <c r="C22" s="14">
        <f>C21*$D$9</f>
        <v>1516.9021229068744</v>
      </c>
      <c r="D22" s="14">
        <f t="shared" ref="D22:G22" si="1">D21*$D$9</f>
        <v>1539.7762231450438</v>
      </c>
      <c r="E22" s="14">
        <f t="shared" si="1"/>
        <v>1555.6150687883687</v>
      </c>
      <c r="F22" s="14">
        <f t="shared" si="1"/>
        <v>1578.4891690265381</v>
      </c>
      <c r="G22" s="14">
        <f t="shared" si="1"/>
        <v>1594.3218749366529</v>
      </c>
      <c r="I22" s="2" t="s">
        <v>42</v>
      </c>
      <c r="K22" s="2" t="s">
        <v>43</v>
      </c>
      <c r="L22" s="2" t="s">
        <v>44</v>
      </c>
      <c r="O22" s="2"/>
    </row>
    <row r="23" spans="1:15" x14ac:dyDescent="0.2">
      <c r="A23" s="2"/>
      <c r="B23" s="2" t="s">
        <v>22</v>
      </c>
      <c r="C23" s="14">
        <f>C21-C22</f>
        <v>26063.136475399933</v>
      </c>
      <c r="D23" s="14">
        <f>D21-D22</f>
        <v>26456.155106764843</v>
      </c>
      <c r="E23" s="14">
        <f>E21-E22</f>
        <v>26728.295272818337</v>
      </c>
      <c r="F23" s="14">
        <f>F21-F22</f>
        <v>27121.313904183244</v>
      </c>
      <c r="G23" s="14">
        <f>G21-G22</f>
        <v>27393.348578457037</v>
      </c>
      <c r="I23" s="2"/>
      <c r="K23" s="2"/>
      <c r="L23" s="2"/>
      <c r="O23" s="2"/>
    </row>
    <row r="24" spans="1:15" x14ac:dyDescent="0.2">
      <c r="A24" s="2"/>
      <c r="B24" s="2" t="s">
        <v>27</v>
      </c>
      <c r="C24" s="14">
        <f>C21*$D$10</f>
        <v>3033.8042458137488</v>
      </c>
      <c r="D24" s="14">
        <f>D21*$D$10</f>
        <v>3079.5524462900876</v>
      </c>
      <c r="E24" s="14">
        <f>E21*$D$10</f>
        <v>3111.2301375767374</v>
      </c>
      <c r="F24" s="14">
        <f>F21*$D$10</f>
        <v>3156.9783380530762</v>
      </c>
      <c r="G24" s="14">
        <f>G21*$D$10</f>
        <v>3188.6437498733058</v>
      </c>
      <c r="I24" s="2" t="s">
        <v>45</v>
      </c>
      <c r="K24" s="12" t="s">
        <v>46</v>
      </c>
      <c r="L24" s="12" t="s">
        <v>47</v>
      </c>
      <c r="O24" s="2"/>
    </row>
    <row r="25" spans="1:15" x14ac:dyDescent="0.2">
      <c r="A25" s="2" t="s">
        <v>28</v>
      </c>
      <c r="B25" s="2"/>
      <c r="C25" s="14"/>
      <c r="D25" s="14"/>
      <c r="E25" s="14"/>
      <c r="F25" s="14"/>
      <c r="G25" s="10"/>
      <c r="I25" s="2" t="s">
        <v>48</v>
      </c>
      <c r="K25" s="12" t="s">
        <v>49</v>
      </c>
      <c r="L25" s="12" t="s">
        <v>50</v>
      </c>
      <c r="O25" s="11"/>
    </row>
    <row r="26" spans="1:15" x14ac:dyDescent="0.2">
      <c r="A26" s="4">
        <v>25</v>
      </c>
      <c r="B26" s="5" t="s">
        <v>10</v>
      </c>
      <c r="C26" s="6">
        <f>+'Løntabel oktober 2017'!C21*(100%+'Løntabel oktober 2018'!$E$63+'Løntabel oktober 2019'!$E$63+$E$63)</f>
        <v>28024.56137146732</v>
      </c>
      <c r="D26" s="6">
        <f>+'Løntabel oktober 2017'!D21*(100%+'Løntabel oktober 2018'!$E$63+'Løntabel oktober 2019'!$E$63+$E$63)</f>
        <v>28427.436179295415</v>
      </c>
      <c r="E26" s="6">
        <f>+'Løntabel oktober 2017'!E21*(100%+'Løntabel oktober 2018'!$E$63+'Løntabel oktober 2019'!$E$63+$E$63)</f>
        <v>28706.317904314496</v>
      </c>
      <c r="F26" s="6">
        <f>+'Løntabel oktober 2017'!F21*(100%+'Løntabel oktober 2018'!$E$63+'Løntabel oktober 2019'!$E$63+$E$63)</f>
        <v>29109.403452673028</v>
      </c>
      <c r="G26" s="6">
        <f>+'Løntabel oktober 2017'!G21*(100%+'Løntabel oktober 2018'!$E$63+'Løntabel oktober 2019'!$E$63+$E$63)</f>
        <v>29388.273990546848</v>
      </c>
      <c r="I26" s="2" t="s">
        <v>51</v>
      </c>
      <c r="L26" s="12" t="s">
        <v>52</v>
      </c>
      <c r="O26" s="11"/>
    </row>
    <row r="27" spans="1:15" x14ac:dyDescent="0.2">
      <c r="A27" s="2"/>
      <c r="B27" s="2" t="s">
        <v>16</v>
      </c>
      <c r="C27" s="14">
        <f>C26*$D$9</f>
        <v>1541.3508754307027</v>
      </c>
      <c r="D27" s="14">
        <f t="shared" ref="D27:G27" si="2">D26*$D$9</f>
        <v>1563.5089898612478</v>
      </c>
      <c r="E27" s="14">
        <f t="shared" si="2"/>
        <v>1578.8474847372972</v>
      </c>
      <c r="F27" s="14">
        <f t="shared" si="2"/>
        <v>1601.0171898970166</v>
      </c>
      <c r="G27" s="14">
        <f t="shared" si="2"/>
        <v>1616.3550694800767</v>
      </c>
      <c r="I27" s="11" t="s">
        <v>53</v>
      </c>
      <c r="L27" s="12" t="s">
        <v>54</v>
      </c>
      <c r="O27" s="11"/>
    </row>
    <row r="28" spans="1:15" x14ac:dyDescent="0.2">
      <c r="A28" s="2"/>
      <c r="B28" s="2" t="s">
        <v>22</v>
      </c>
      <c r="C28" s="14">
        <f>C26-C27</f>
        <v>26483.210496036616</v>
      </c>
      <c r="D28" s="14">
        <f>D26-D27</f>
        <v>26863.927189434165</v>
      </c>
      <c r="E28" s="14">
        <f>E26-E27</f>
        <v>27127.470419577199</v>
      </c>
      <c r="F28" s="14">
        <f>F26-F27</f>
        <v>27508.38626277601</v>
      </c>
      <c r="G28" s="14">
        <f>G26-G27</f>
        <v>27771.918921066772</v>
      </c>
      <c r="I28" s="11"/>
      <c r="O28" s="8"/>
    </row>
    <row r="29" spans="1:15" x14ac:dyDescent="0.2">
      <c r="A29" s="2"/>
      <c r="B29" s="2" t="s">
        <v>27</v>
      </c>
      <c r="C29" s="14">
        <f>C26*$D$10</f>
        <v>3082.7017508614053</v>
      </c>
      <c r="D29" s="14">
        <f>D26*$D$10</f>
        <v>3127.0179797224955</v>
      </c>
      <c r="E29" s="14">
        <f>E26*$D$10</f>
        <v>3157.6949694745945</v>
      </c>
      <c r="F29" s="14">
        <f>F26*$D$10</f>
        <v>3202.0343797940332</v>
      </c>
      <c r="G29" s="14">
        <f>G26*$D$10</f>
        <v>3232.7101389601535</v>
      </c>
      <c r="I29" s="11" t="s">
        <v>55</v>
      </c>
      <c r="L29" s="2" t="s">
        <v>56</v>
      </c>
      <c r="O29" s="8"/>
    </row>
    <row r="30" spans="1:15" x14ac:dyDescent="0.2">
      <c r="A30" s="2" t="s">
        <v>28</v>
      </c>
      <c r="B30" s="2"/>
      <c r="C30" s="14"/>
      <c r="D30" s="14"/>
      <c r="E30" s="14"/>
      <c r="F30" s="10"/>
      <c r="G30" s="14"/>
      <c r="I30" s="11" t="s">
        <v>57</v>
      </c>
      <c r="L30" s="12" t="s">
        <v>58</v>
      </c>
      <c r="O30" s="8"/>
    </row>
    <row r="31" spans="1:15" x14ac:dyDescent="0.2">
      <c r="A31" s="4">
        <v>26</v>
      </c>
      <c r="B31" s="5" t="s">
        <v>10</v>
      </c>
      <c r="C31" s="6">
        <f>+'Løntabel oktober 2017'!C26*(100%+'Løntabel oktober 2018'!$E$63+'Løntabel oktober 2019'!$E$63+$E$63)</f>
        <v>28479.308321010169</v>
      </c>
      <c r="D31" s="6">
        <f>+'Løntabel oktober 2017'!D26*(100%+'Løntabel oktober 2018'!$E$63+'Løntabel oktober 2019'!$E$63+$E$63)</f>
        <v>28868.437422129045</v>
      </c>
      <c r="E31" s="6">
        <f>+'Løntabel oktober 2017'!E26*(100%+'Løntabel oktober 2018'!$E$63+'Løntabel oktober 2019'!$E$63+$E$63)</f>
        <v>29137.695669842225</v>
      </c>
      <c r="F31" s="6">
        <f>+'Løntabel oktober 2017'!F26*(100%+'Løntabel oktober 2018'!$E$63+'Løntabel oktober 2019'!$E$63+$E$63)</f>
        <v>29526.74056299929</v>
      </c>
      <c r="G31" s="6">
        <f>+'Løntabel oktober 2017'!G26*(100%+'Løntabel oktober 2018'!$E$63+'Løntabel oktober 2019'!$E$63+$E$63)</f>
        <v>29796.008510226005</v>
      </c>
      <c r="L31" s="12" t="s">
        <v>59</v>
      </c>
      <c r="O31" s="8"/>
    </row>
    <row r="32" spans="1:15" x14ac:dyDescent="0.2">
      <c r="A32" s="2"/>
      <c r="B32" s="2" t="s">
        <v>16</v>
      </c>
      <c r="C32" s="14">
        <f>C31*$D$9</f>
        <v>1566.3619576555593</v>
      </c>
      <c r="D32" s="14">
        <f t="shared" ref="D32:G32" si="3">D31*$D$9</f>
        <v>1587.7640582170975</v>
      </c>
      <c r="E32" s="14">
        <f t="shared" si="3"/>
        <v>1602.5732618413224</v>
      </c>
      <c r="F32" s="14">
        <f t="shared" si="3"/>
        <v>1623.9707309649609</v>
      </c>
      <c r="G32" s="14">
        <f t="shared" si="3"/>
        <v>1638.7804680624304</v>
      </c>
      <c r="L32" s="12" t="s">
        <v>60</v>
      </c>
      <c r="O32" s="8"/>
    </row>
    <row r="33" spans="1:15" x14ac:dyDescent="0.2">
      <c r="A33" s="2"/>
      <c r="B33" s="2" t="s">
        <v>22</v>
      </c>
      <c r="C33" s="14">
        <f>C31-C32</f>
        <v>26912.946363354611</v>
      </c>
      <c r="D33" s="14">
        <f>D31-D32</f>
        <v>27280.673363911948</v>
      </c>
      <c r="E33" s="14">
        <f>E31-E32</f>
        <v>27535.122408000901</v>
      </c>
      <c r="F33" s="14">
        <f>F31-F32</f>
        <v>27902.76983203433</v>
      </c>
      <c r="G33" s="14">
        <f>G31-G32</f>
        <v>28157.228042163573</v>
      </c>
      <c r="L33" s="12" t="s">
        <v>61</v>
      </c>
    </row>
    <row r="34" spans="1:15" x14ac:dyDescent="0.2">
      <c r="A34" s="2"/>
      <c r="B34" s="2" t="s">
        <v>27</v>
      </c>
      <c r="C34" s="14">
        <f>C31*$D$10</f>
        <v>3132.7239153111186</v>
      </c>
      <c r="D34" s="14">
        <f>D31*$D$10</f>
        <v>3175.528116434195</v>
      </c>
      <c r="E34" s="14">
        <f>E31*$D$10</f>
        <v>3205.1465236826448</v>
      </c>
      <c r="F34" s="14">
        <f>F31*$D$10</f>
        <v>3247.9414619299218</v>
      </c>
      <c r="G34" s="14">
        <f>G31*$D$10</f>
        <v>3277.5609361248607</v>
      </c>
      <c r="L34" s="12" t="s">
        <v>62</v>
      </c>
      <c r="O34" s="2"/>
    </row>
    <row r="35" spans="1:15" x14ac:dyDescent="0.2">
      <c r="A35" s="2" t="s">
        <v>28</v>
      </c>
      <c r="B35" s="2"/>
      <c r="C35" s="14"/>
      <c r="D35" s="14"/>
      <c r="E35" s="10"/>
      <c r="F35" s="14"/>
      <c r="G35" s="14"/>
      <c r="L35" s="12" t="s">
        <v>63</v>
      </c>
    </row>
    <row r="36" spans="1:15" x14ac:dyDescent="0.2">
      <c r="A36" s="4">
        <v>28</v>
      </c>
      <c r="B36" s="5" t="s">
        <v>10</v>
      </c>
      <c r="C36" s="6">
        <f>+'Løntabel oktober 2017'!C31*(100%+'Løntabel oktober 2018'!$E$63+'Løntabel oktober 2019'!$E$63+$E$63)</f>
        <v>29419.897332882112</v>
      </c>
      <c r="D36" s="6">
        <f>+'Løntabel oktober 2017'!D31*(100%+'Løntabel oktober 2018'!$E$63+'Løntabel oktober 2019'!$E$63+$E$63)</f>
        <v>29778.130874599945</v>
      </c>
      <c r="E36" s="6">
        <f>+'Løntabel oktober 2017'!E31*(100%+'Løntabel oktober 2018'!$E$63+'Løntabel oktober 2019'!$E$63+$E$63)</f>
        <v>30026.11704021797</v>
      </c>
      <c r="F36" s="6">
        <f>+'Løntabel oktober 2017'!F31*(100%+'Løntabel oktober 2018'!$E$63+'Løntabel oktober 2019'!$E$63+$E$63)</f>
        <v>30384.3505819358</v>
      </c>
      <c r="G36" s="6">
        <f>+'Løntabel oktober 2017'!G31*(100%+'Løntabel oktober 2018'!$E$63+'Løntabel oktober 2019'!$E$63+$E$63)</f>
        <v>30632.242840078437</v>
      </c>
      <c r="L36" s="12" t="s">
        <v>64</v>
      </c>
    </row>
    <row r="37" spans="1:15" x14ac:dyDescent="0.2">
      <c r="A37" s="2"/>
      <c r="B37" s="2" t="s">
        <v>16</v>
      </c>
      <c r="C37" s="14">
        <f>C36*$D$9</f>
        <v>1618.0943533085162</v>
      </c>
      <c r="D37" s="14">
        <f t="shared" ref="D37:G37" si="4">D36*$D$9</f>
        <v>1637.7971981029971</v>
      </c>
      <c r="E37" s="14">
        <f t="shared" si="4"/>
        <v>1651.4364372119883</v>
      </c>
      <c r="F37" s="14">
        <f t="shared" si="4"/>
        <v>1671.1392820064691</v>
      </c>
      <c r="G37" s="14">
        <f t="shared" si="4"/>
        <v>1684.773356204314</v>
      </c>
      <c r="L37" s="2" t="s">
        <v>65</v>
      </c>
      <c r="O37" s="2"/>
    </row>
    <row r="38" spans="1:15" x14ac:dyDescent="0.2">
      <c r="A38" s="2"/>
      <c r="B38" s="2" t="s">
        <v>22</v>
      </c>
      <c r="C38" s="14">
        <f>C36-C37</f>
        <v>27801.802979573597</v>
      </c>
      <c r="D38" s="14">
        <f>D36-D37</f>
        <v>28140.333676496946</v>
      </c>
      <c r="E38" s="14">
        <f>E36-E37</f>
        <v>28374.680603005982</v>
      </c>
      <c r="F38" s="14">
        <f>F36-F37</f>
        <v>28713.211299929331</v>
      </c>
      <c r="G38" s="14">
        <f>G36-G37</f>
        <v>28947.469483874123</v>
      </c>
      <c r="L38" s="12" t="s">
        <v>66</v>
      </c>
      <c r="O38" s="2"/>
    </row>
    <row r="39" spans="1:15" x14ac:dyDescent="0.2">
      <c r="A39" s="2"/>
      <c r="B39" s="2" t="s">
        <v>27</v>
      </c>
      <c r="C39" s="14">
        <f>C36*$D$10</f>
        <v>3236.1887066170325</v>
      </c>
      <c r="D39" s="14">
        <f>D36*$D$10</f>
        <v>3275.5943962059941</v>
      </c>
      <c r="E39" s="14">
        <f>E36*$D$10</f>
        <v>3302.8728744239766</v>
      </c>
      <c r="F39" s="14">
        <f>F36*$D$10</f>
        <v>3342.2785640129382</v>
      </c>
      <c r="G39" s="14">
        <f>G36*$D$10</f>
        <v>3369.5467124086281</v>
      </c>
    </row>
    <row r="40" spans="1:15" x14ac:dyDescent="0.2">
      <c r="A40" s="4">
        <v>29</v>
      </c>
      <c r="B40" s="5" t="s">
        <v>10</v>
      </c>
      <c r="C40" s="6">
        <f>+'Løntabel oktober 2017'!C35*(100%+'Løntabel oktober 2018'!$E$63+'Løntabel oktober 2019'!$E$63+$E$63)</f>
        <v>29906.056332940625</v>
      </c>
      <c r="D40" s="6">
        <f>+'Løntabel oktober 2017'!D35*(100%+'Løntabel oktober 2018'!$E$63+'Løntabel oktober 2019'!$E$63+$E$63)</f>
        <v>30247.339575351798</v>
      </c>
      <c r="E40" s="6">
        <f>+'Løntabel oktober 2017'!E35*(100%+'Løntabel oktober 2018'!$E$63+'Løntabel oktober 2019'!$E$63+$E$63)</f>
        <v>30483.552091243655</v>
      </c>
      <c r="F40" s="6">
        <f>+'Løntabel oktober 2017'!F35*(100%+'Løntabel oktober 2018'!$E$63+'Løntabel oktober 2019'!$E$63+$E$63)</f>
        <v>30824.741426179451</v>
      </c>
      <c r="G40" s="6">
        <f>+'Løntabel oktober 2017'!G35*(100%+'Løntabel oktober 2018'!$E$63+'Løntabel oktober 2019'!$E$63+$E$63)</f>
        <v>31061.047849546703</v>
      </c>
    </row>
    <row r="41" spans="1:15" x14ac:dyDescent="0.2">
      <c r="A41" s="2"/>
      <c r="B41" s="2" t="s">
        <v>16</v>
      </c>
      <c r="C41" s="14">
        <f>C40*$D$9</f>
        <v>1644.8330983117344</v>
      </c>
      <c r="D41" s="14">
        <f t="shared" ref="D41:G41" si="5">D40*$D$9</f>
        <v>1663.603676644349</v>
      </c>
      <c r="E41" s="14">
        <f t="shared" si="5"/>
        <v>1676.595365018401</v>
      </c>
      <c r="F41" s="14">
        <f t="shared" si="5"/>
        <v>1695.3607784398698</v>
      </c>
      <c r="G41" s="14">
        <f t="shared" si="5"/>
        <v>1708.3576317250686</v>
      </c>
    </row>
    <row r="42" spans="1:15" x14ac:dyDescent="0.2">
      <c r="A42" s="2"/>
      <c r="B42" s="2" t="s">
        <v>22</v>
      </c>
      <c r="C42" s="14">
        <f>C40-C41</f>
        <v>28261.223234628891</v>
      </c>
      <c r="D42" s="14">
        <f>D40-D41</f>
        <v>28583.735898707448</v>
      </c>
      <c r="E42" s="14">
        <f>E40-E41</f>
        <v>28806.956726225253</v>
      </c>
      <c r="F42" s="14">
        <f>F40-F41</f>
        <v>29129.380647739581</v>
      </c>
      <c r="G42" s="14">
        <f>G40-G41</f>
        <v>29352.690217821633</v>
      </c>
    </row>
    <row r="43" spans="1:15" x14ac:dyDescent="0.2">
      <c r="A43" s="2"/>
      <c r="B43" s="2" t="s">
        <v>27</v>
      </c>
      <c r="C43" s="14">
        <f>C40*$D$10</f>
        <v>3289.6661966234687</v>
      </c>
      <c r="D43" s="14">
        <f>D40*$D$10</f>
        <v>3327.207353288698</v>
      </c>
      <c r="E43" s="14">
        <f>E40*$D$10</f>
        <v>3353.1907300368021</v>
      </c>
      <c r="F43" s="14">
        <f>F40*$D$10</f>
        <v>3390.7215568797396</v>
      </c>
      <c r="G43" s="14">
        <f>G40*$D$10</f>
        <v>3416.7152634501372</v>
      </c>
    </row>
    <row r="44" spans="1:15" x14ac:dyDescent="0.2">
      <c r="A44" s="4">
        <v>30</v>
      </c>
      <c r="B44" s="5" t="s">
        <v>10</v>
      </c>
      <c r="C44" s="6">
        <f>+'Løntabel oktober 2017'!C39*(100%+'Løntabel oktober 2018'!$E$63+'Løntabel oktober 2019'!$E$63+$E$63)</f>
        <v>30402.751028200226</v>
      </c>
      <c r="D44" s="6">
        <f>+'Løntabel oktober 2017'!D39*(100%+'Løntabel oktober 2018'!$E$63+'Løntabel oktober 2019'!$E$63+$E$63)</f>
        <v>30725.856854601014</v>
      </c>
      <c r="E44" s="6">
        <f>+'Løntabel oktober 2017'!E39*(100%+'Løntabel oktober 2018'!$E$63+'Løntabel oktober 2019'!$E$63+$E$63)</f>
        <v>30949.661845307877</v>
      </c>
      <c r="F44" s="6">
        <f>+'Løntabel oktober 2017'!F39*(100%+'Løntabel oktober 2018'!$E$63+'Løntabel oktober 2019'!$E$63+$E$63)</f>
        <v>31272.762252797987</v>
      </c>
      <c r="G44" s="6">
        <f>+'Løntabel oktober 2017'!G39*(100%+'Løntabel oktober 2018'!$E$63+'Løntabel oktober 2019'!$E$63+$E$63)</f>
        <v>31496.473336029467</v>
      </c>
    </row>
    <row r="45" spans="1:15" x14ac:dyDescent="0.2">
      <c r="A45" s="2"/>
      <c r="B45" s="2" t="s">
        <v>16</v>
      </c>
      <c r="C45" s="14">
        <f>C44*$D$9</f>
        <v>1672.1513065510123</v>
      </c>
      <c r="D45" s="14">
        <f t="shared" ref="D45:G45" si="6">D44*$D$9</f>
        <v>1689.9221270030557</v>
      </c>
      <c r="E45" s="14">
        <f t="shared" si="6"/>
        <v>1702.2314014919332</v>
      </c>
      <c r="F45" s="14">
        <f t="shared" si="6"/>
        <v>1720.0019239038893</v>
      </c>
      <c r="G45" s="14">
        <f t="shared" si="6"/>
        <v>1732.3060334816207</v>
      </c>
    </row>
    <row r="46" spans="1:15" x14ac:dyDescent="0.2">
      <c r="A46" s="2"/>
      <c r="B46" s="2" t="s">
        <v>22</v>
      </c>
      <c r="C46" s="14">
        <f>C44-C45</f>
        <v>28730.599721649214</v>
      </c>
      <c r="D46" s="14">
        <f>D44-D45</f>
        <v>29035.93472759796</v>
      </c>
      <c r="E46" s="14">
        <f>E44-E45</f>
        <v>29247.430443815945</v>
      </c>
      <c r="F46" s="14">
        <f>F44-F45</f>
        <v>29552.760328894099</v>
      </c>
      <c r="G46" s="14">
        <f>G44-G45</f>
        <v>29764.167302547845</v>
      </c>
      <c r="O46" s="2"/>
    </row>
    <row r="47" spans="1:15" x14ac:dyDescent="0.2">
      <c r="A47" s="2"/>
      <c r="B47" s="2" t="s">
        <v>27</v>
      </c>
      <c r="C47" s="14">
        <f>C44*$D$10</f>
        <v>3344.3026131020247</v>
      </c>
      <c r="D47" s="14">
        <f>D44*$D$10</f>
        <v>3379.8442540061114</v>
      </c>
      <c r="E47" s="14">
        <f>E44*$D$10</f>
        <v>3404.4628029838664</v>
      </c>
      <c r="F47" s="14">
        <f>F44*$D$10</f>
        <v>3440.0038478077786</v>
      </c>
      <c r="G47" s="14">
        <f>G44*$D$10</f>
        <v>3464.6120669632414</v>
      </c>
    </row>
    <row r="48" spans="1:15" x14ac:dyDescent="0.2">
      <c r="A48" s="2" t="s">
        <v>28</v>
      </c>
      <c r="B48" s="2"/>
      <c r="C48" s="10"/>
      <c r="D48" s="14"/>
      <c r="E48" s="14"/>
      <c r="F48" s="14"/>
      <c r="G48" s="14"/>
    </row>
    <row r="49" spans="1:15" x14ac:dyDescent="0.2">
      <c r="A49" s="4">
        <v>31</v>
      </c>
      <c r="B49" s="5" t="s">
        <v>10</v>
      </c>
      <c r="C49" s="6">
        <f>+'Løntabel oktober 2017'!C44*(100%+'Løntabel oktober 2018'!$E$63+'Løntabel oktober 2019'!$E$63+$E$63)</f>
        <v>30910.701981458296</v>
      </c>
      <c r="D49" s="6">
        <f>+'Løntabel oktober 2017'!D44*(100%+'Løntabel oktober 2018'!$E$63+'Løntabel oktober 2019'!$E$63+$E$63)</f>
        <v>31214.692217707947</v>
      </c>
      <c r="E49" s="6">
        <f>+'Løntabel oktober 2017'!E44*(100%+'Løntabel oktober 2018'!$E$63+'Løntabel oktober 2019'!$E$63+$E$63)</f>
        <v>31425.068439435017</v>
      </c>
      <c r="F49" s="6">
        <f>+'Løntabel oktober 2017'!F44*(100%+'Løntabel oktober 2018'!$E$63+'Løntabel oktober 2019'!$E$63+$E$63)</f>
        <v>31729.058675684664</v>
      </c>
      <c r="G49" s="6">
        <f>+'Løntabel oktober 2017'!G44*(100%+'Løntabel oktober 2018'!$E$63+'Løntabel oktober 2019'!$E$63+$E$63)</f>
        <v>31939.434897411731</v>
      </c>
    </row>
    <row r="50" spans="1:15" x14ac:dyDescent="0.2">
      <c r="A50" s="2"/>
      <c r="B50" s="2" t="s">
        <v>16</v>
      </c>
      <c r="C50" s="14">
        <f>C49*$D$9</f>
        <v>1700.0886089802063</v>
      </c>
      <c r="D50" s="14">
        <f t="shared" ref="D50:G50" si="7">D49*$D$9</f>
        <v>1716.8080719739371</v>
      </c>
      <c r="E50" s="14">
        <f t="shared" si="7"/>
        <v>1728.378764168926</v>
      </c>
      <c r="F50" s="14">
        <f t="shared" si="7"/>
        <v>1745.0982271626565</v>
      </c>
      <c r="G50" s="14">
        <f t="shared" si="7"/>
        <v>1756.6689193576451</v>
      </c>
    </row>
    <row r="51" spans="1:15" x14ac:dyDescent="0.2">
      <c r="A51" s="2"/>
      <c r="B51" s="2" t="s">
        <v>22</v>
      </c>
      <c r="C51" s="14">
        <f>C49-C50</f>
        <v>29210.613372478088</v>
      </c>
      <c r="D51" s="14">
        <f>D49-D50</f>
        <v>29497.88414573401</v>
      </c>
      <c r="E51" s="14">
        <f>E49-E50</f>
        <v>29696.68967526609</v>
      </c>
      <c r="F51" s="14">
        <f>F49-F50</f>
        <v>29983.960448522008</v>
      </c>
      <c r="G51" s="14">
        <f>G49-G50</f>
        <v>30182.765978054085</v>
      </c>
      <c r="O51" s="2"/>
    </row>
    <row r="52" spans="1:15" x14ac:dyDescent="0.2">
      <c r="A52" s="2"/>
      <c r="B52" s="2" t="s">
        <v>27</v>
      </c>
      <c r="C52" s="14">
        <f>C49*$D$10</f>
        <v>3400.1772179604127</v>
      </c>
      <c r="D52" s="14">
        <f>D49*$D$10</f>
        <v>3433.6161439478742</v>
      </c>
      <c r="E52" s="14">
        <f>E49*$D$10</f>
        <v>3456.7575283378519</v>
      </c>
      <c r="F52" s="14">
        <f>F49*$D$10</f>
        <v>3490.196454325313</v>
      </c>
      <c r="G52" s="14">
        <f>G49*$D$10</f>
        <v>3513.3378387152902</v>
      </c>
    </row>
    <row r="53" spans="1:15" x14ac:dyDescent="0.2">
      <c r="A53" s="2"/>
      <c r="B53" s="1"/>
      <c r="C53" s="2"/>
      <c r="D53" s="2"/>
      <c r="E53" s="2"/>
      <c r="F53" s="2"/>
      <c r="G53" s="2"/>
    </row>
    <row r="54" spans="1:15" x14ac:dyDescent="0.2">
      <c r="A54" s="2"/>
      <c r="B54" s="1" t="s">
        <v>67</v>
      </c>
      <c r="C54" s="2"/>
      <c r="D54" s="2"/>
      <c r="E54" s="2"/>
      <c r="F54" s="2"/>
      <c r="G54" s="2"/>
    </row>
    <row r="55" spans="1:15" x14ac:dyDescent="0.2">
      <c r="A55" s="4">
        <v>39</v>
      </c>
      <c r="B55" s="5" t="s">
        <v>10</v>
      </c>
      <c r="C55" s="6">
        <f>+'Løntabel oktober 2017'!C50*(100%+'Løntabel oktober 2018'!$E$63+'Løntabel oktober 2019'!$E$63+$E$63)</f>
        <v>35435.938882089853</v>
      </c>
      <c r="D55" s="6">
        <f>+'Løntabel oktober 2017'!D50*(100%+'Løntabel oktober 2018'!$E$63+'Løntabel oktober 2019'!$E$63+$E$63)</f>
        <v>35539.88271890457</v>
      </c>
      <c r="E55" s="6">
        <f>+'Løntabel oktober 2017'!E50*(100%+'Løntabel oktober 2018'!$E$63+'Løntabel oktober 2019'!$E$63+$E$63)</f>
        <v>35611.796078123742</v>
      </c>
      <c r="F55" s="6">
        <f>+'Løntabel oktober 2017'!F50*(100%+'Løntabel oktober 2018'!$E$63+'Løntabel oktober 2019'!$E$63+$E$63)</f>
        <v>35715.74794342833</v>
      </c>
      <c r="G55" s="6">
        <f>+'Løntabel oktober 2017'!G50*(100%+'Løntabel oktober 2018'!$E$63+'Løntabel oktober 2019'!$E$63+$E$63)</f>
        <v>35787.7749770472</v>
      </c>
    </row>
    <row r="56" spans="1:15" x14ac:dyDescent="0.2">
      <c r="A56" s="2"/>
      <c r="B56" s="2" t="s">
        <v>16</v>
      </c>
      <c r="C56" s="14">
        <f>C55*$D$9</f>
        <v>1948.9766385149419</v>
      </c>
      <c r="D56" s="14">
        <f t="shared" ref="D56:G56" si="8">D55*$D$9</f>
        <v>1954.6935495397513</v>
      </c>
      <c r="E56" s="14">
        <f t="shared" si="8"/>
        <v>1958.6487842968058</v>
      </c>
      <c r="F56" s="14">
        <f t="shared" si="8"/>
        <v>1964.3661368885582</v>
      </c>
      <c r="G56" s="14">
        <f t="shared" si="8"/>
        <v>1968.327623737596</v>
      </c>
    </row>
    <row r="57" spans="1:15" x14ac:dyDescent="0.2">
      <c r="A57" s="2"/>
      <c r="B57" s="2" t="s">
        <v>22</v>
      </c>
      <c r="C57" s="14">
        <f>C55-C56</f>
        <v>33486.962243574912</v>
      </c>
      <c r="D57" s="14">
        <f>D55-D56</f>
        <v>33585.189169364821</v>
      </c>
      <c r="E57" s="14">
        <f>E55-E56</f>
        <v>33653.147293826936</v>
      </c>
      <c r="F57" s="14">
        <f>F55-F56</f>
        <v>33751.381806539772</v>
      </c>
      <c r="G57" s="14">
        <f>G55-G56</f>
        <v>33819.447353309602</v>
      </c>
    </row>
    <row r="58" spans="1:15" x14ac:dyDescent="0.2">
      <c r="A58" s="2"/>
      <c r="B58" s="2" t="s">
        <v>27</v>
      </c>
      <c r="C58" s="14">
        <f>C55*$D$10</f>
        <v>3897.9532770298838</v>
      </c>
      <c r="D58" s="14">
        <f>D55*$D$10</f>
        <v>3909.3870990795026</v>
      </c>
      <c r="E58" s="14">
        <f>E55*$D$10</f>
        <v>3917.2975685936117</v>
      </c>
      <c r="F58" s="14">
        <f>F55*$D$10</f>
        <v>3928.7322737771165</v>
      </c>
      <c r="G58" s="14">
        <f>G55*$D$10</f>
        <v>3936.655247475192</v>
      </c>
    </row>
    <row r="59" spans="1:15" x14ac:dyDescent="0.2">
      <c r="A59" s="2" t="s">
        <v>28</v>
      </c>
      <c r="E59" s="9"/>
      <c r="O59" s="2"/>
    </row>
    <row r="60" spans="1:15" x14ac:dyDescent="0.2">
      <c r="C60" s="18"/>
      <c r="D60" s="18"/>
      <c r="E60" s="18"/>
      <c r="F60" s="18"/>
      <c r="G60" s="18"/>
    </row>
    <row r="61" spans="1:15" x14ac:dyDescent="0.2">
      <c r="A61" s="22" t="s">
        <v>75</v>
      </c>
      <c r="D61" s="14">
        <v>0.98</v>
      </c>
      <c r="F61" s="2"/>
      <c r="G61" s="18"/>
    </row>
    <row r="62" spans="1:15" x14ac:dyDescent="0.2">
      <c r="A62" s="12" t="s">
        <v>76</v>
      </c>
      <c r="D62" s="14">
        <v>-0.27</v>
      </c>
      <c r="F62" s="2"/>
      <c r="G62" s="18"/>
    </row>
    <row r="63" spans="1:15" x14ac:dyDescent="0.2">
      <c r="A63" s="12" t="s">
        <v>69</v>
      </c>
      <c r="D63" s="15">
        <f>+D61+D62</f>
        <v>0.71</v>
      </c>
      <c r="E63" s="21">
        <f>+D63/100</f>
        <v>7.0999999999999995E-3</v>
      </c>
      <c r="F63" s="2"/>
      <c r="G63" s="18"/>
    </row>
    <row r="64" spans="1:15" x14ac:dyDescent="0.2">
      <c r="C64" s="18"/>
      <c r="D64" s="18"/>
      <c r="E64" s="18"/>
      <c r="F64" s="18"/>
      <c r="G64" s="18"/>
    </row>
    <row r="65" spans="3:7" x14ac:dyDescent="0.2">
      <c r="C65" s="18"/>
      <c r="D65" s="18"/>
      <c r="E65" s="18"/>
      <c r="F65" s="18"/>
      <c r="G65" s="18"/>
    </row>
    <row r="66" spans="3:7" x14ac:dyDescent="0.2">
      <c r="C66" s="18"/>
      <c r="D66" s="18"/>
      <c r="E66" s="18"/>
      <c r="F66" s="18"/>
      <c r="G66" s="18"/>
    </row>
    <row r="67" spans="3:7" x14ac:dyDescent="0.2">
      <c r="C67" s="18"/>
      <c r="D67" s="18"/>
      <c r="E67" s="18"/>
      <c r="F67" s="18"/>
      <c r="G67" s="18"/>
    </row>
    <row r="68" spans="3:7" x14ac:dyDescent="0.2">
      <c r="C68" s="18"/>
      <c r="D68" s="18"/>
      <c r="E68" s="18"/>
      <c r="F68" s="18"/>
      <c r="G68" s="18"/>
    </row>
    <row r="69" spans="3:7" x14ac:dyDescent="0.2">
      <c r="C69" s="18"/>
      <c r="D69" s="18"/>
      <c r="E69" s="18"/>
      <c r="F69" s="18"/>
      <c r="G69" s="18"/>
    </row>
    <row r="70" spans="3:7" x14ac:dyDescent="0.2">
      <c r="C70" s="18"/>
      <c r="D70" s="18"/>
      <c r="E70" s="18"/>
      <c r="F70" s="18"/>
      <c r="G70" s="18"/>
    </row>
    <row r="71" spans="3:7" x14ac:dyDescent="0.2">
      <c r="C71" s="18"/>
      <c r="D71" s="18"/>
      <c r="E71" s="18"/>
      <c r="F71" s="18"/>
      <c r="G71" s="18"/>
    </row>
    <row r="72" spans="3:7" x14ac:dyDescent="0.2">
      <c r="C72" s="18"/>
      <c r="D72" s="18"/>
      <c r="E72" s="18"/>
      <c r="F72" s="18"/>
      <c r="G72" s="18"/>
    </row>
    <row r="73" spans="3:7" x14ac:dyDescent="0.2">
      <c r="C73" s="18"/>
      <c r="D73" s="18"/>
      <c r="E73" s="18"/>
      <c r="F73" s="18"/>
      <c r="G73" s="18"/>
    </row>
    <row r="74" spans="3:7" x14ac:dyDescent="0.2">
      <c r="C74" s="18"/>
      <c r="D74" s="18"/>
      <c r="E74" s="18"/>
      <c r="F74" s="18"/>
      <c r="G74" s="18"/>
    </row>
    <row r="75" spans="3:7" x14ac:dyDescent="0.2">
      <c r="C75" s="18"/>
      <c r="D75" s="18"/>
      <c r="E75" s="18"/>
      <c r="F75" s="18"/>
      <c r="G75" s="18"/>
    </row>
    <row r="76" spans="3:7" x14ac:dyDescent="0.2">
      <c r="C76" s="18"/>
      <c r="D76" s="18"/>
      <c r="E76" s="18"/>
      <c r="F76" s="18"/>
      <c r="G76" s="18"/>
    </row>
    <row r="77" spans="3:7" x14ac:dyDescent="0.2">
      <c r="C77" s="18"/>
      <c r="D77" s="18"/>
      <c r="E77" s="18"/>
      <c r="F77" s="18"/>
      <c r="G77" s="18"/>
    </row>
    <row r="78" spans="3:7" x14ac:dyDescent="0.2">
      <c r="C78" s="18"/>
      <c r="D78" s="18"/>
      <c r="E78" s="18"/>
      <c r="F78" s="18"/>
      <c r="G78" s="18"/>
    </row>
    <row r="79" spans="3:7" x14ac:dyDescent="0.2">
      <c r="C79" s="18"/>
      <c r="D79" s="18"/>
      <c r="E79" s="18"/>
      <c r="F79" s="18"/>
      <c r="G79" s="18"/>
    </row>
    <row r="80" spans="3:7" x14ac:dyDescent="0.2">
      <c r="C80" s="18"/>
      <c r="D80" s="18"/>
      <c r="E80" s="18"/>
      <c r="F80" s="18"/>
      <c r="G80" s="18"/>
    </row>
    <row r="81" spans="3:7" x14ac:dyDescent="0.2">
      <c r="C81" s="18"/>
      <c r="D81" s="18"/>
      <c r="E81" s="18"/>
      <c r="F81" s="18"/>
      <c r="G81" s="18"/>
    </row>
    <row r="82" spans="3:7" x14ac:dyDescent="0.2">
      <c r="C82" s="18"/>
      <c r="D82" s="18"/>
      <c r="E82" s="18"/>
      <c r="F82" s="18"/>
      <c r="G82" s="18"/>
    </row>
    <row r="83" spans="3:7" x14ac:dyDescent="0.2">
      <c r="C83" s="18"/>
      <c r="D83" s="18"/>
      <c r="E83" s="18"/>
      <c r="F83" s="18"/>
      <c r="G83" s="18"/>
    </row>
    <row r="84" spans="3:7" x14ac:dyDescent="0.2">
      <c r="C84" s="18"/>
      <c r="D84" s="18"/>
      <c r="E84" s="18"/>
      <c r="F84" s="18"/>
      <c r="G84" s="18"/>
    </row>
    <row r="85" spans="3:7" x14ac:dyDescent="0.2">
      <c r="C85" s="18"/>
      <c r="D85" s="18"/>
      <c r="E85" s="18"/>
      <c r="F85" s="18"/>
      <c r="G85" s="18"/>
    </row>
    <row r="86" spans="3:7" x14ac:dyDescent="0.2">
      <c r="C86" s="18"/>
      <c r="D86" s="18"/>
      <c r="E86" s="18"/>
      <c r="F86" s="18"/>
      <c r="G86" s="18"/>
    </row>
    <row r="87" spans="3:7" x14ac:dyDescent="0.2">
      <c r="C87" s="18"/>
      <c r="D87" s="18"/>
      <c r="E87" s="18"/>
      <c r="F87" s="18"/>
      <c r="G87" s="18"/>
    </row>
    <row r="88" spans="3:7" x14ac:dyDescent="0.2">
      <c r="C88" s="18"/>
      <c r="D88" s="18"/>
      <c r="E88" s="18"/>
      <c r="F88" s="18"/>
      <c r="G88" s="18"/>
    </row>
    <row r="89" spans="3:7" x14ac:dyDescent="0.2">
      <c r="C89" s="18"/>
      <c r="D89" s="18"/>
      <c r="E89" s="18"/>
      <c r="F89" s="18"/>
      <c r="G89" s="18"/>
    </row>
    <row r="90" spans="3:7" x14ac:dyDescent="0.2">
      <c r="C90" s="18"/>
      <c r="D90" s="18"/>
      <c r="E90" s="18"/>
      <c r="F90" s="18"/>
      <c r="G90" s="18"/>
    </row>
    <row r="91" spans="3:7" x14ac:dyDescent="0.2">
      <c r="C91" s="18"/>
      <c r="D91" s="18"/>
      <c r="E91" s="18"/>
      <c r="F91" s="18"/>
      <c r="G91" s="18"/>
    </row>
    <row r="92" spans="3:7" x14ac:dyDescent="0.2">
      <c r="C92" s="18"/>
      <c r="D92" s="18"/>
      <c r="E92" s="18"/>
      <c r="F92" s="18"/>
      <c r="G92" s="18"/>
    </row>
    <row r="93" spans="3:7" x14ac:dyDescent="0.2">
      <c r="C93" s="18"/>
      <c r="D93" s="18"/>
      <c r="E93" s="18"/>
      <c r="F93" s="18"/>
      <c r="G93" s="18"/>
    </row>
    <row r="94" spans="3:7" x14ac:dyDescent="0.2">
      <c r="C94" s="18"/>
      <c r="D94" s="18"/>
      <c r="E94" s="18"/>
      <c r="F94" s="18"/>
      <c r="G94" s="18"/>
    </row>
    <row r="95" spans="3:7" x14ac:dyDescent="0.2">
      <c r="C95" s="18"/>
      <c r="D95" s="18"/>
      <c r="E95" s="18"/>
      <c r="F95" s="18"/>
      <c r="G95" s="18"/>
    </row>
    <row r="96" spans="3:7" x14ac:dyDescent="0.2">
      <c r="C96" s="18"/>
      <c r="D96" s="18"/>
      <c r="E96" s="18"/>
      <c r="F96" s="18"/>
      <c r="G96" s="18"/>
    </row>
    <row r="97" spans="3:7" x14ac:dyDescent="0.2">
      <c r="C97" s="18"/>
      <c r="D97" s="18"/>
      <c r="E97" s="18"/>
      <c r="F97" s="18"/>
      <c r="G97" s="18"/>
    </row>
    <row r="98" spans="3:7" x14ac:dyDescent="0.2">
      <c r="C98" s="18"/>
      <c r="D98" s="18"/>
      <c r="E98" s="18"/>
      <c r="F98" s="18"/>
      <c r="G98" s="18"/>
    </row>
    <row r="99" spans="3:7" x14ac:dyDescent="0.2">
      <c r="C99" s="18"/>
      <c r="D99" s="18"/>
      <c r="E99" s="18"/>
      <c r="F99" s="18"/>
      <c r="G99" s="18"/>
    </row>
    <row r="100" spans="3:7" x14ac:dyDescent="0.2">
      <c r="C100" s="18"/>
      <c r="D100" s="18"/>
      <c r="E100" s="18"/>
      <c r="F100" s="18"/>
      <c r="G100" s="18"/>
    </row>
    <row r="101" spans="3:7" x14ac:dyDescent="0.2">
      <c r="C101" s="18"/>
      <c r="D101" s="18"/>
      <c r="E101" s="18"/>
      <c r="F101" s="18"/>
      <c r="G101" s="18"/>
    </row>
    <row r="102" spans="3:7" x14ac:dyDescent="0.2">
      <c r="C102" s="18"/>
      <c r="D102" s="18"/>
      <c r="E102" s="18"/>
      <c r="F102" s="18"/>
      <c r="G102" s="18"/>
    </row>
    <row r="103" spans="3:7" x14ac:dyDescent="0.2">
      <c r="C103" s="18"/>
      <c r="D103" s="18"/>
      <c r="E103" s="18"/>
      <c r="F103" s="18"/>
      <c r="G103" s="18"/>
    </row>
    <row r="104" spans="3:7" x14ac:dyDescent="0.2">
      <c r="C104" s="18"/>
      <c r="D104" s="18"/>
      <c r="E104" s="18"/>
      <c r="F104" s="18"/>
      <c r="G104" s="18"/>
    </row>
    <row r="105" spans="3:7" x14ac:dyDescent="0.2">
      <c r="C105" s="18"/>
      <c r="D105" s="18"/>
      <c r="E105" s="18"/>
      <c r="F105" s="18"/>
      <c r="G105" s="18"/>
    </row>
    <row r="106" spans="3:7" x14ac:dyDescent="0.2">
      <c r="C106" s="18"/>
      <c r="D106" s="18"/>
      <c r="E106" s="18"/>
      <c r="F106" s="18"/>
      <c r="G106" s="18"/>
    </row>
    <row r="107" spans="3:7" x14ac:dyDescent="0.2">
      <c r="C107" s="18"/>
      <c r="D107" s="18"/>
      <c r="E107" s="18"/>
      <c r="F107" s="18"/>
      <c r="G107" s="18"/>
    </row>
    <row r="108" spans="3:7" x14ac:dyDescent="0.2">
      <c r="C108" s="18"/>
      <c r="D108" s="18"/>
      <c r="E108" s="18"/>
      <c r="F108" s="18"/>
      <c r="G108" s="18"/>
    </row>
    <row r="109" spans="3:7" x14ac:dyDescent="0.2">
      <c r="C109" s="18"/>
      <c r="D109" s="18"/>
      <c r="E109" s="18"/>
      <c r="F109" s="18"/>
      <c r="G109" s="18"/>
    </row>
    <row r="110" spans="3:7" x14ac:dyDescent="0.2">
      <c r="C110" s="18"/>
      <c r="D110" s="18"/>
      <c r="E110" s="18"/>
      <c r="F110" s="18"/>
      <c r="G110" s="18"/>
    </row>
    <row r="111" spans="3:7" x14ac:dyDescent="0.2">
      <c r="C111" s="18"/>
      <c r="D111" s="18"/>
      <c r="E111" s="18"/>
      <c r="F111" s="18"/>
      <c r="G111" s="18"/>
    </row>
    <row r="112" spans="3:7" x14ac:dyDescent="0.2">
      <c r="C112" s="18"/>
      <c r="D112" s="18"/>
      <c r="E112" s="18"/>
      <c r="F112" s="18"/>
      <c r="G112" s="18"/>
    </row>
    <row r="113" spans="3:7" x14ac:dyDescent="0.2">
      <c r="C113" s="18"/>
      <c r="D113" s="18"/>
      <c r="E113" s="18"/>
      <c r="F113" s="18"/>
      <c r="G113" s="18"/>
    </row>
    <row r="114" spans="3:7" x14ac:dyDescent="0.2">
      <c r="C114" s="18"/>
      <c r="D114" s="18"/>
      <c r="E114" s="18"/>
      <c r="F114" s="18"/>
      <c r="G114" s="18"/>
    </row>
    <row r="115" spans="3:7" x14ac:dyDescent="0.2">
      <c r="C115" s="18"/>
      <c r="D115" s="18"/>
      <c r="E115" s="18"/>
      <c r="F115" s="18"/>
      <c r="G115" s="18"/>
    </row>
    <row r="116" spans="3:7" x14ac:dyDescent="0.2">
      <c r="C116" s="18"/>
      <c r="D116" s="18"/>
      <c r="E116" s="18"/>
      <c r="F116" s="18"/>
      <c r="G116" s="18"/>
    </row>
    <row r="117" spans="3:7" x14ac:dyDescent="0.2">
      <c r="C117" s="18"/>
      <c r="D117" s="18"/>
      <c r="E117" s="18"/>
      <c r="F117" s="18"/>
      <c r="G117" s="18"/>
    </row>
    <row r="118" spans="3:7" x14ac:dyDescent="0.2">
      <c r="C118" s="18"/>
      <c r="D118" s="18"/>
      <c r="E118" s="18"/>
      <c r="F118" s="18"/>
      <c r="G118" s="18"/>
    </row>
    <row r="119" spans="3:7" x14ac:dyDescent="0.2">
      <c r="C119" s="18"/>
      <c r="D119" s="18"/>
      <c r="E119" s="18"/>
      <c r="F119" s="18"/>
      <c r="G119" s="18"/>
    </row>
    <row r="120" spans="3:7" x14ac:dyDescent="0.2">
      <c r="C120" s="18"/>
      <c r="D120" s="18"/>
      <c r="E120" s="18"/>
      <c r="F120" s="18"/>
      <c r="G120" s="18"/>
    </row>
    <row r="121" spans="3:7" x14ac:dyDescent="0.2">
      <c r="C121" s="18"/>
      <c r="D121" s="18"/>
      <c r="E121" s="18"/>
      <c r="F121" s="18"/>
      <c r="G121" s="18"/>
    </row>
    <row r="122" spans="3:7" x14ac:dyDescent="0.2">
      <c r="C122" s="18"/>
      <c r="D122" s="18"/>
      <c r="E122" s="18"/>
      <c r="F122" s="18"/>
      <c r="G122" s="18"/>
    </row>
    <row r="123" spans="3:7" x14ac:dyDescent="0.2">
      <c r="C123" s="18"/>
      <c r="D123" s="18"/>
      <c r="E123" s="18"/>
      <c r="F123" s="18"/>
      <c r="G123" s="18"/>
    </row>
    <row r="124" spans="3:7" x14ac:dyDescent="0.2">
      <c r="C124" s="18"/>
      <c r="D124" s="18"/>
      <c r="E124" s="18"/>
      <c r="F124" s="18"/>
      <c r="G124" s="18"/>
    </row>
    <row r="125" spans="3:7" x14ac:dyDescent="0.2">
      <c r="C125" s="18"/>
      <c r="D125" s="18"/>
      <c r="E125" s="18"/>
      <c r="F125" s="18"/>
      <c r="G125" s="18"/>
    </row>
    <row r="126" spans="3:7" x14ac:dyDescent="0.2">
      <c r="C126" s="18"/>
      <c r="D126" s="18"/>
      <c r="E126" s="18"/>
      <c r="F126" s="18"/>
      <c r="G126" s="18"/>
    </row>
    <row r="127" spans="3:7" x14ac:dyDescent="0.2">
      <c r="C127" s="18"/>
      <c r="D127" s="18"/>
      <c r="E127" s="18"/>
      <c r="F127" s="18"/>
      <c r="G127" s="18"/>
    </row>
    <row r="128" spans="3:7" x14ac:dyDescent="0.2">
      <c r="C128" s="18"/>
      <c r="D128" s="18"/>
      <c r="E128" s="18"/>
      <c r="F128" s="18"/>
      <c r="G128" s="18"/>
    </row>
    <row r="129" spans="3:7" x14ac:dyDescent="0.2">
      <c r="C129" s="18"/>
      <c r="D129" s="18"/>
      <c r="E129" s="18"/>
      <c r="F129" s="18"/>
      <c r="G129" s="18"/>
    </row>
    <row r="130" spans="3:7" x14ac:dyDescent="0.2">
      <c r="C130" s="18"/>
      <c r="D130" s="18"/>
      <c r="E130" s="18"/>
      <c r="F130" s="18"/>
      <c r="G130" s="18"/>
    </row>
    <row r="131" spans="3:7" x14ac:dyDescent="0.2">
      <c r="C131" s="18"/>
      <c r="D131" s="18"/>
      <c r="E131" s="18"/>
      <c r="F131" s="18"/>
      <c r="G131" s="18"/>
    </row>
    <row r="132" spans="3:7" x14ac:dyDescent="0.2">
      <c r="C132" s="18"/>
      <c r="D132" s="18"/>
      <c r="E132" s="18"/>
      <c r="F132" s="18"/>
      <c r="G132" s="18"/>
    </row>
    <row r="133" spans="3:7" x14ac:dyDescent="0.2">
      <c r="C133" s="18"/>
      <c r="D133" s="18"/>
      <c r="E133" s="18"/>
      <c r="F133" s="18"/>
      <c r="G133" s="18"/>
    </row>
    <row r="134" spans="3:7" x14ac:dyDescent="0.2">
      <c r="C134" s="18"/>
      <c r="D134" s="18"/>
      <c r="E134" s="18"/>
      <c r="F134" s="18"/>
      <c r="G134" s="18"/>
    </row>
    <row r="135" spans="3:7" x14ac:dyDescent="0.2">
      <c r="C135" s="18"/>
      <c r="D135" s="18"/>
      <c r="E135" s="18"/>
      <c r="F135" s="18"/>
      <c r="G135" s="18"/>
    </row>
    <row r="136" spans="3:7" x14ac:dyDescent="0.2">
      <c r="C136" s="18"/>
      <c r="D136" s="18"/>
      <c r="E136" s="18"/>
      <c r="F136" s="18"/>
      <c r="G136" s="18"/>
    </row>
    <row r="137" spans="3:7" x14ac:dyDescent="0.2">
      <c r="C137" s="18"/>
      <c r="D137" s="18"/>
      <c r="E137" s="18"/>
      <c r="F137" s="18"/>
      <c r="G137" s="18"/>
    </row>
    <row r="138" spans="3:7" x14ac:dyDescent="0.2">
      <c r="C138" s="18"/>
      <c r="D138" s="18"/>
      <c r="E138" s="18"/>
      <c r="F138" s="18"/>
      <c r="G138" s="18"/>
    </row>
    <row r="139" spans="3:7" x14ac:dyDescent="0.2">
      <c r="C139" s="18"/>
      <c r="D139" s="18"/>
      <c r="E139" s="18"/>
      <c r="F139" s="18"/>
      <c r="G139" s="18"/>
    </row>
    <row r="140" spans="3:7" x14ac:dyDescent="0.2">
      <c r="C140" s="18"/>
      <c r="D140" s="18"/>
      <c r="E140" s="18"/>
      <c r="F140" s="18"/>
      <c r="G140" s="18"/>
    </row>
    <row r="141" spans="3:7" x14ac:dyDescent="0.2">
      <c r="C141" s="18"/>
      <c r="D141" s="18"/>
      <c r="E141" s="18"/>
      <c r="F141" s="18"/>
      <c r="G141" s="18"/>
    </row>
    <row r="142" spans="3:7" x14ac:dyDescent="0.2">
      <c r="C142" s="18"/>
      <c r="D142" s="18"/>
      <c r="E142" s="18"/>
      <c r="F142" s="18"/>
      <c r="G142" s="18"/>
    </row>
    <row r="143" spans="3:7" x14ac:dyDescent="0.2">
      <c r="C143" s="18"/>
      <c r="D143" s="18"/>
      <c r="E143" s="18"/>
      <c r="F143" s="18"/>
      <c r="G143" s="18"/>
    </row>
    <row r="144" spans="3:7" x14ac:dyDescent="0.2">
      <c r="C144" s="18"/>
      <c r="D144" s="18"/>
      <c r="E144" s="18"/>
      <c r="F144" s="18"/>
      <c r="G144" s="18"/>
    </row>
    <row r="145" spans="3:7" x14ac:dyDescent="0.2">
      <c r="C145" s="18"/>
      <c r="D145" s="18"/>
      <c r="E145" s="18"/>
      <c r="F145" s="18"/>
      <c r="G145" s="18"/>
    </row>
    <row r="146" spans="3:7" x14ac:dyDescent="0.2">
      <c r="C146" s="18"/>
      <c r="D146" s="18"/>
      <c r="E146" s="18"/>
      <c r="F146" s="18"/>
      <c r="G146" s="18"/>
    </row>
    <row r="147" spans="3:7" x14ac:dyDescent="0.2">
      <c r="C147" s="18"/>
      <c r="D147" s="18"/>
      <c r="E147" s="18"/>
      <c r="F147" s="18"/>
      <c r="G147" s="18"/>
    </row>
    <row r="148" spans="3:7" x14ac:dyDescent="0.2">
      <c r="C148" s="18"/>
      <c r="D148" s="18"/>
      <c r="E148" s="18"/>
      <c r="F148" s="18"/>
      <c r="G148" s="18"/>
    </row>
    <row r="149" spans="3:7" x14ac:dyDescent="0.2">
      <c r="C149" s="18"/>
      <c r="D149" s="18"/>
      <c r="E149" s="18"/>
      <c r="F149" s="18"/>
      <c r="G149" s="18"/>
    </row>
    <row r="150" spans="3:7" x14ac:dyDescent="0.2">
      <c r="C150" s="18"/>
      <c r="D150" s="18"/>
      <c r="E150" s="18"/>
      <c r="F150" s="18"/>
      <c r="G150" s="18"/>
    </row>
    <row r="151" spans="3:7" x14ac:dyDescent="0.2">
      <c r="C151" s="18"/>
      <c r="D151" s="18"/>
      <c r="E151" s="18"/>
      <c r="F151" s="18"/>
      <c r="G151" s="18"/>
    </row>
    <row r="152" spans="3:7" x14ac:dyDescent="0.2">
      <c r="C152" s="18"/>
      <c r="D152" s="18"/>
      <c r="E152" s="18"/>
      <c r="F152" s="18"/>
      <c r="G152" s="18"/>
    </row>
    <row r="153" spans="3:7" x14ac:dyDescent="0.2">
      <c r="C153" s="18"/>
      <c r="D153" s="18"/>
      <c r="E153" s="18"/>
      <c r="F153" s="18"/>
      <c r="G153" s="18"/>
    </row>
    <row r="154" spans="3:7" x14ac:dyDescent="0.2">
      <c r="C154" s="18"/>
      <c r="D154" s="18"/>
      <c r="E154" s="18"/>
      <c r="F154" s="18"/>
      <c r="G154" s="18"/>
    </row>
    <row r="155" spans="3:7" x14ac:dyDescent="0.2">
      <c r="C155" s="18"/>
      <c r="D155" s="18"/>
      <c r="E155" s="18"/>
      <c r="F155" s="18"/>
      <c r="G155" s="18"/>
    </row>
    <row r="156" spans="3:7" x14ac:dyDescent="0.2">
      <c r="C156" s="18"/>
      <c r="D156" s="18"/>
      <c r="E156" s="18"/>
      <c r="F156" s="18"/>
      <c r="G156" s="18"/>
    </row>
    <row r="157" spans="3:7" x14ac:dyDescent="0.2">
      <c r="C157" s="18"/>
      <c r="D157" s="18"/>
      <c r="E157" s="18"/>
      <c r="F157" s="18"/>
      <c r="G157" s="18"/>
    </row>
    <row r="158" spans="3:7" x14ac:dyDescent="0.2">
      <c r="C158" s="18"/>
      <c r="D158" s="18"/>
      <c r="E158" s="18"/>
      <c r="F158" s="18"/>
      <c r="G158" s="18"/>
    </row>
    <row r="159" spans="3:7" x14ac:dyDescent="0.2">
      <c r="C159" s="18"/>
      <c r="D159" s="18"/>
      <c r="E159" s="18"/>
      <c r="F159" s="18"/>
      <c r="G159" s="18"/>
    </row>
    <row r="160" spans="3:7" x14ac:dyDescent="0.2">
      <c r="C160" s="18"/>
      <c r="D160" s="18"/>
      <c r="E160" s="18"/>
      <c r="F160" s="18"/>
      <c r="G160" s="18"/>
    </row>
    <row r="161" spans="3:7" x14ac:dyDescent="0.2">
      <c r="C161" s="18"/>
      <c r="D161" s="18"/>
      <c r="E161" s="18"/>
      <c r="F161" s="18"/>
      <c r="G161" s="18"/>
    </row>
    <row r="162" spans="3:7" x14ac:dyDescent="0.2">
      <c r="C162" s="18"/>
      <c r="D162" s="18"/>
      <c r="E162" s="18"/>
      <c r="F162" s="18"/>
      <c r="G162" s="18"/>
    </row>
    <row r="163" spans="3:7" x14ac:dyDescent="0.2">
      <c r="C163" s="18"/>
      <c r="D163" s="18"/>
      <c r="E163" s="18"/>
      <c r="F163" s="18"/>
      <c r="G163" s="18"/>
    </row>
    <row r="164" spans="3:7" x14ac:dyDescent="0.2">
      <c r="C164" s="18"/>
      <c r="D164" s="18"/>
      <c r="E164" s="18"/>
      <c r="F164" s="18"/>
      <c r="G164" s="18"/>
    </row>
    <row r="165" spans="3:7" x14ac:dyDescent="0.2">
      <c r="C165" s="18"/>
      <c r="D165" s="18"/>
      <c r="E165" s="18"/>
      <c r="F165" s="18"/>
      <c r="G165" s="18"/>
    </row>
    <row r="166" spans="3:7" x14ac:dyDescent="0.2">
      <c r="C166" s="18"/>
      <c r="D166" s="18"/>
      <c r="E166" s="18"/>
      <c r="F166" s="18"/>
      <c r="G166" s="18"/>
    </row>
    <row r="167" spans="3:7" x14ac:dyDescent="0.2">
      <c r="C167" s="18"/>
      <c r="D167" s="18"/>
      <c r="E167" s="18"/>
      <c r="F167" s="18"/>
      <c r="G167" s="18"/>
    </row>
    <row r="168" spans="3:7" x14ac:dyDescent="0.2">
      <c r="C168" s="18"/>
      <c r="D168" s="18"/>
      <c r="E168" s="18"/>
      <c r="F168" s="18"/>
      <c r="G168" s="18"/>
    </row>
    <row r="169" spans="3:7" x14ac:dyDescent="0.2">
      <c r="C169" s="18"/>
      <c r="D169" s="18"/>
      <c r="E169" s="18"/>
      <c r="F169" s="18"/>
      <c r="G169" s="18"/>
    </row>
    <row r="170" spans="3:7" x14ac:dyDescent="0.2">
      <c r="C170" s="18"/>
      <c r="D170" s="18"/>
      <c r="E170" s="18"/>
      <c r="F170" s="18"/>
      <c r="G170" s="18"/>
    </row>
    <row r="171" spans="3:7" x14ac:dyDescent="0.2">
      <c r="C171" s="18"/>
      <c r="D171" s="18"/>
      <c r="E171" s="18"/>
      <c r="F171" s="18"/>
      <c r="G171" s="18"/>
    </row>
    <row r="172" spans="3:7" x14ac:dyDescent="0.2">
      <c r="C172" s="18"/>
      <c r="D172" s="18"/>
      <c r="E172" s="18"/>
      <c r="F172" s="18"/>
      <c r="G172" s="18"/>
    </row>
    <row r="173" spans="3:7" x14ac:dyDescent="0.2">
      <c r="C173" s="18"/>
      <c r="D173" s="18"/>
      <c r="E173" s="18"/>
      <c r="F173" s="18"/>
      <c r="G173" s="18"/>
    </row>
    <row r="174" spans="3:7" x14ac:dyDescent="0.2">
      <c r="C174" s="18"/>
      <c r="D174" s="18"/>
      <c r="E174" s="18"/>
      <c r="F174" s="18"/>
      <c r="G174" s="18"/>
    </row>
    <row r="175" spans="3:7" x14ac:dyDescent="0.2">
      <c r="C175" s="18"/>
      <c r="D175" s="18"/>
      <c r="E175" s="18"/>
      <c r="F175" s="18"/>
      <c r="G175" s="18"/>
    </row>
    <row r="176" spans="3:7" x14ac:dyDescent="0.2">
      <c r="C176" s="18"/>
      <c r="D176" s="18"/>
      <c r="E176" s="18"/>
      <c r="F176" s="18"/>
      <c r="G176" s="18"/>
    </row>
    <row r="177" spans="3:7" x14ac:dyDescent="0.2">
      <c r="C177" s="18"/>
      <c r="D177" s="18"/>
      <c r="E177" s="18"/>
      <c r="F177" s="18"/>
      <c r="G177" s="18"/>
    </row>
    <row r="178" spans="3:7" x14ac:dyDescent="0.2">
      <c r="C178" s="18"/>
      <c r="D178" s="18"/>
      <c r="E178" s="18"/>
      <c r="F178" s="18"/>
      <c r="G178" s="18"/>
    </row>
    <row r="179" spans="3:7" x14ac:dyDescent="0.2">
      <c r="C179" s="18"/>
      <c r="D179" s="18"/>
      <c r="E179" s="18"/>
      <c r="F179" s="18"/>
      <c r="G179" s="18"/>
    </row>
    <row r="180" spans="3:7" x14ac:dyDescent="0.2">
      <c r="C180" s="18"/>
      <c r="D180" s="18"/>
      <c r="E180" s="18"/>
      <c r="F180" s="18"/>
      <c r="G180" s="18"/>
    </row>
    <row r="181" spans="3:7" x14ac:dyDescent="0.2">
      <c r="C181" s="18"/>
      <c r="D181" s="18"/>
      <c r="E181" s="18"/>
      <c r="F181" s="18"/>
      <c r="G181" s="18"/>
    </row>
    <row r="182" spans="3:7" x14ac:dyDescent="0.2">
      <c r="C182" s="18"/>
      <c r="D182" s="18"/>
      <c r="E182" s="18"/>
      <c r="F182" s="18"/>
      <c r="G182" s="18"/>
    </row>
    <row r="183" spans="3:7" x14ac:dyDescent="0.2">
      <c r="C183" s="18"/>
      <c r="D183" s="18"/>
      <c r="E183" s="18"/>
      <c r="F183" s="18"/>
      <c r="G183" s="18"/>
    </row>
    <row r="184" spans="3:7" x14ac:dyDescent="0.2">
      <c r="C184" s="18"/>
      <c r="D184" s="18"/>
      <c r="E184" s="18"/>
      <c r="F184" s="18"/>
      <c r="G184" s="18"/>
    </row>
    <row r="185" spans="3:7" x14ac:dyDescent="0.2">
      <c r="C185" s="18"/>
      <c r="D185" s="18"/>
      <c r="E185" s="18"/>
      <c r="F185" s="18"/>
      <c r="G185" s="18"/>
    </row>
    <row r="186" spans="3:7" x14ac:dyDescent="0.2">
      <c r="C186" s="18"/>
      <c r="D186" s="18"/>
      <c r="E186" s="18"/>
      <c r="F186" s="18"/>
      <c r="G186" s="18"/>
    </row>
    <row r="187" spans="3:7" x14ac:dyDescent="0.2">
      <c r="C187" s="18"/>
      <c r="D187" s="18"/>
      <c r="E187" s="18"/>
      <c r="F187" s="18"/>
      <c r="G187" s="18"/>
    </row>
    <row r="188" spans="3:7" x14ac:dyDescent="0.2">
      <c r="C188" s="18"/>
      <c r="D188" s="18"/>
      <c r="E188" s="18"/>
      <c r="F188" s="18"/>
      <c r="G188" s="18"/>
    </row>
    <row r="189" spans="3:7" x14ac:dyDescent="0.2">
      <c r="C189" s="18"/>
      <c r="D189" s="18"/>
      <c r="E189" s="18"/>
      <c r="F189" s="18"/>
      <c r="G189" s="18"/>
    </row>
    <row r="190" spans="3:7" x14ac:dyDescent="0.2">
      <c r="C190" s="18"/>
      <c r="D190" s="18"/>
      <c r="E190" s="18"/>
      <c r="F190" s="18"/>
      <c r="G190" s="18"/>
    </row>
    <row r="191" spans="3:7" x14ac:dyDescent="0.2">
      <c r="C191" s="18"/>
      <c r="D191" s="18"/>
      <c r="E191" s="18"/>
      <c r="F191" s="18"/>
      <c r="G191" s="18"/>
    </row>
    <row r="192" spans="3:7" x14ac:dyDescent="0.2">
      <c r="C192" s="18"/>
      <c r="D192" s="18"/>
      <c r="E192" s="18"/>
      <c r="F192" s="18"/>
      <c r="G192" s="18"/>
    </row>
    <row r="193" spans="3:7" x14ac:dyDescent="0.2">
      <c r="C193" s="18"/>
      <c r="D193" s="18"/>
      <c r="E193" s="18"/>
      <c r="F193" s="18"/>
      <c r="G193" s="18"/>
    </row>
    <row r="194" spans="3:7" x14ac:dyDescent="0.2">
      <c r="C194" s="18"/>
      <c r="D194" s="18"/>
      <c r="E194" s="18"/>
      <c r="F194" s="18"/>
      <c r="G194" s="18"/>
    </row>
    <row r="195" spans="3:7" x14ac:dyDescent="0.2">
      <c r="C195" s="18"/>
      <c r="D195" s="18"/>
      <c r="E195" s="18"/>
      <c r="F195" s="18"/>
      <c r="G195" s="18"/>
    </row>
    <row r="196" spans="3:7" x14ac:dyDescent="0.2">
      <c r="C196" s="18"/>
      <c r="D196" s="18"/>
      <c r="E196" s="18"/>
      <c r="F196" s="18"/>
      <c r="G196" s="18"/>
    </row>
    <row r="197" spans="3:7" x14ac:dyDescent="0.2">
      <c r="C197" s="18"/>
      <c r="D197" s="18"/>
      <c r="E197" s="18"/>
      <c r="F197" s="18"/>
      <c r="G197" s="18"/>
    </row>
    <row r="198" spans="3:7" x14ac:dyDescent="0.2">
      <c r="C198" s="18"/>
      <c r="D198" s="18"/>
      <c r="E198" s="18"/>
      <c r="F198" s="18"/>
      <c r="G198" s="18"/>
    </row>
    <row r="199" spans="3:7" x14ac:dyDescent="0.2">
      <c r="C199" s="18"/>
      <c r="D199" s="18"/>
      <c r="E199" s="18"/>
      <c r="F199" s="18"/>
      <c r="G199" s="18"/>
    </row>
    <row r="200" spans="3:7" x14ac:dyDescent="0.2">
      <c r="C200" s="18"/>
      <c r="D200" s="18"/>
      <c r="E200" s="18"/>
      <c r="F200" s="18"/>
      <c r="G200" s="18"/>
    </row>
    <row r="201" spans="3:7" x14ac:dyDescent="0.2">
      <c r="C201" s="18"/>
      <c r="D201" s="18"/>
      <c r="E201" s="18"/>
      <c r="F201" s="18"/>
      <c r="G201" s="18"/>
    </row>
    <row r="202" spans="3:7" x14ac:dyDescent="0.2">
      <c r="C202" s="18"/>
      <c r="D202" s="18"/>
      <c r="E202" s="18"/>
      <c r="F202" s="18"/>
      <c r="G202" s="18"/>
    </row>
    <row r="203" spans="3:7" x14ac:dyDescent="0.2">
      <c r="C203" s="18"/>
      <c r="D203" s="18"/>
      <c r="E203" s="18"/>
      <c r="F203" s="18"/>
      <c r="G203" s="18"/>
    </row>
    <row r="204" spans="3:7" x14ac:dyDescent="0.2">
      <c r="C204" s="18"/>
      <c r="D204" s="18"/>
      <c r="E204" s="18"/>
      <c r="F204" s="18"/>
      <c r="G204" s="18"/>
    </row>
    <row r="205" spans="3:7" x14ac:dyDescent="0.2">
      <c r="C205" s="19"/>
      <c r="D205" s="19"/>
      <c r="E205" s="19"/>
      <c r="F205" s="19"/>
      <c r="G205" s="19"/>
    </row>
    <row r="206" spans="3:7" x14ac:dyDescent="0.2">
      <c r="C206" s="19"/>
      <c r="D206" s="19"/>
      <c r="E206" s="19"/>
      <c r="F206" s="19"/>
      <c r="G206" s="19"/>
    </row>
    <row r="207" spans="3:7" x14ac:dyDescent="0.2">
      <c r="C207" s="19"/>
      <c r="D207" s="19"/>
      <c r="E207" s="19"/>
      <c r="F207" s="19"/>
      <c r="G207" s="19"/>
    </row>
    <row r="208" spans="3:7" x14ac:dyDescent="0.2">
      <c r="C208" s="19"/>
      <c r="D208" s="19"/>
      <c r="E208" s="19"/>
      <c r="F208" s="19"/>
      <c r="G208" s="19"/>
    </row>
    <row r="209" spans="3:7" x14ac:dyDescent="0.2">
      <c r="C209" s="19"/>
      <c r="D209" s="19"/>
      <c r="E209" s="19"/>
      <c r="F209" s="19"/>
      <c r="G209" s="19"/>
    </row>
    <row r="210" spans="3:7" x14ac:dyDescent="0.2">
      <c r="C210" s="19"/>
      <c r="D210" s="19"/>
      <c r="E210" s="19"/>
      <c r="F210" s="19"/>
      <c r="G210" s="19"/>
    </row>
    <row r="211" spans="3:7" x14ac:dyDescent="0.2">
      <c r="C211" s="19"/>
      <c r="D211" s="19"/>
      <c r="E211" s="19"/>
      <c r="F211" s="19"/>
      <c r="G211" s="19"/>
    </row>
    <row r="212" spans="3:7" x14ac:dyDescent="0.2">
      <c r="C212" s="19"/>
      <c r="D212" s="19"/>
      <c r="E212" s="19"/>
      <c r="F212" s="19"/>
      <c r="G212" s="19"/>
    </row>
    <row r="213" spans="3:7" x14ac:dyDescent="0.2">
      <c r="C213" s="19"/>
      <c r="D213" s="19"/>
      <c r="E213" s="19"/>
      <c r="F213" s="19"/>
      <c r="G213" s="19"/>
    </row>
    <row r="214" spans="3:7" x14ac:dyDescent="0.2">
      <c r="C214" s="19"/>
      <c r="D214" s="19"/>
      <c r="E214" s="19"/>
      <c r="F214" s="19"/>
      <c r="G214" s="19"/>
    </row>
    <row r="215" spans="3:7" x14ac:dyDescent="0.2">
      <c r="C215" s="19"/>
      <c r="D215" s="19"/>
      <c r="E215" s="19"/>
      <c r="F215" s="19"/>
      <c r="G215" s="19"/>
    </row>
    <row r="216" spans="3:7" x14ac:dyDescent="0.2">
      <c r="C216" s="19"/>
      <c r="D216" s="19"/>
      <c r="E216" s="19"/>
      <c r="F216" s="19"/>
      <c r="G216" s="19"/>
    </row>
    <row r="217" spans="3:7" x14ac:dyDescent="0.2">
      <c r="C217" s="19"/>
      <c r="D217" s="19"/>
      <c r="E217" s="19"/>
      <c r="F217" s="19"/>
      <c r="G217" s="19"/>
    </row>
    <row r="218" spans="3:7" x14ac:dyDescent="0.2">
      <c r="C218" s="19"/>
      <c r="D218" s="19"/>
      <c r="E218" s="19"/>
      <c r="F218" s="19"/>
      <c r="G218" s="19"/>
    </row>
    <row r="219" spans="3:7" x14ac:dyDescent="0.2">
      <c r="C219" s="19"/>
      <c r="D219" s="19"/>
      <c r="E219" s="19"/>
      <c r="F219" s="19"/>
      <c r="G219" s="19"/>
    </row>
    <row r="220" spans="3:7" x14ac:dyDescent="0.2">
      <c r="C220" s="19"/>
      <c r="D220" s="19"/>
      <c r="E220" s="19"/>
      <c r="F220" s="19"/>
      <c r="G220" s="19"/>
    </row>
    <row r="221" spans="3:7" x14ac:dyDescent="0.2">
      <c r="C221" s="19"/>
      <c r="D221" s="19"/>
      <c r="E221" s="19"/>
      <c r="F221" s="19"/>
      <c r="G221" s="19"/>
    </row>
    <row r="222" spans="3:7" x14ac:dyDescent="0.2">
      <c r="C222" s="19"/>
      <c r="D222" s="19"/>
      <c r="E222" s="19"/>
      <c r="F222" s="19"/>
      <c r="G222" s="19"/>
    </row>
    <row r="223" spans="3:7" x14ac:dyDescent="0.2">
      <c r="C223" s="19"/>
      <c r="D223" s="19"/>
      <c r="E223" s="19"/>
      <c r="F223" s="19"/>
      <c r="G223" s="19"/>
    </row>
    <row r="224" spans="3:7" x14ac:dyDescent="0.2">
      <c r="C224" s="19"/>
      <c r="D224" s="19"/>
      <c r="E224" s="19"/>
      <c r="F224" s="19"/>
      <c r="G224" s="19"/>
    </row>
    <row r="225" spans="3:7" x14ac:dyDescent="0.2">
      <c r="C225" s="19"/>
      <c r="D225" s="19"/>
      <c r="E225" s="19"/>
      <c r="F225" s="19"/>
      <c r="G225" s="19"/>
    </row>
    <row r="226" spans="3:7" x14ac:dyDescent="0.2">
      <c r="C226" s="19"/>
      <c r="D226" s="19"/>
      <c r="E226" s="19"/>
      <c r="F226" s="19"/>
      <c r="G226" s="19"/>
    </row>
    <row r="227" spans="3:7" x14ac:dyDescent="0.2">
      <c r="C227" s="19"/>
      <c r="D227" s="19"/>
      <c r="E227" s="19"/>
      <c r="F227" s="19"/>
      <c r="G227" s="19"/>
    </row>
    <row r="228" spans="3:7" x14ac:dyDescent="0.2">
      <c r="C228" s="19"/>
      <c r="D228" s="19"/>
      <c r="E228" s="19"/>
      <c r="F228" s="19"/>
      <c r="G228" s="19"/>
    </row>
    <row r="229" spans="3:7" x14ac:dyDescent="0.2">
      <c r="C229" s="19"/>
      <c r="D229" s="19"/>
      <c r="E229" s="19"/>
      <c r="F229" s="19"/>
      <c r="G229" s="19"/>
    </row>
    <row r="230" spans="3:7" x14ac:dyDescent="0.2">
      <c r="C230" s="19"/>
      <c r="D230" s="19"/>
      <c r="E230" s="19"/>
      <c r="F230" s="19"/>
      <c r="G230" s="19"/>
    </row>
    <row r="231" spans="3:7" x14ac:dyDescent="0.2">
      <c r="C231" s="19"/>
      <c r="D231" s="19"/>
      <c r="E231" s="19"/>
      <c r="F231" s="19"/>
      <c r="G231" s="19"/>
    </row>
    <row r="232" spans="3:7" x14ac:dyDescent="0.2">
      <c r="C232" s="19"/>
      <c r="D232" s="19"/>
      <c r="E232" s="19"/>
      <c r="F232" s="19"/>
      <c r="G232" s="19"/>
    </row>
    <row r="233" spans="3:7" x14ac:dyDescent="0.2">
      <c r="C233" s="19"/>
      <c r="D233" s="19"/>
      <c r="E233" s="19"/>
      <c r="F233" s="19"/>
      <c r="G233" s="19"/>
    </row>
    <row r="234" spans="3:7" x14ac:dyDescent="0.2">
      <c r="C234" s="19"/>
      <c r="D234" s="19"/>
      <c r="E234" s="19"/>
      <c r="F234" s="19"/>
      <c r="G234" s="19"/>
    </row>
    <row r="235" spans="3:7" x14ac:dyDescent="0.2">
      <c r="C235" s="19"/>
      <c r="D235" s="19"/>
      <c r="E235" s="19"/>
      <c r="F235" s="19"/>
      <c r="G235" s="19"/>
    </row>
    <row r="236" spans="3:7" x14ac:dyDescent="0.2">
      <c r="C236" s="19"/>
      <c r="D236" s="19"/>
      <c r="E236" s="19"/>
      <c r="F236" s="19"/>
      <c r="G236" s="19"/>
    </row>
  </sheetData>
  <dataValidations count="1">
    <dataValidation type="list" showInputMessage="1" showErrorMessage="1" sqref="I3:I8" xr:uid="{699B82ED-9AFA-4ADF-A9F6-1705A9A6ED37}">
      <formula1>Kommune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E15CF-ACCD-47AB-9529-E7B56474E141}">
  <dimension ref="A1:M59"/>
  <sheetViews>
    <sheetView workbookViewId="0">
      <selection activeCell="E39" sqref="E39"/>
    </sheetView>
  </sheetViews>
  <sheetFormatPr defaultColWidth="8.7109375" defaultRowHeight="12.75" x14ac:dyDescent="0.2"/>
  <cols>
    <col min="1" max="1" width="8.7109375" style="12"/>
    <col min="2" max="2" width="25" style="12" customWidth="1"/>
    <col min="3" max="3" width="11.28515625" style="12" customWidth="1"/>
    <col min="4" max="7" width="10.85546875" style="12" customWidth="1"/>
    <col min="8" max="8" width="8.7109375" style="12"/>
    <col min="9" max="9" width="14.42578125" style="12" bestFit="1" customWidth="1"/>
    <col min="10" max="10" width="9.85546875" style="12" bestFit="1" customWidth="1"/>
    <col min="11" max="11" width="12.7109375" style="12" bestFit="1" customWidth="1"/>
    <col min="12" max="12" width="16.5703125" style="12" bestFit="1" customWidth="1"/>
    <col min="13" max="13" width="18.85546875" style="12" bestFit="1" customWidth="1"/>
    <col min="14" max="16384" width="8.7109375" style="12"/>
  </cols>
  <sheetData>
    <row r="1" spans="1:13" x14ac:dyDescent="0.2">
      <c r="A1" s="1" t="s">
        <v>82</v>
      </c>
    </row>
    <row r="2" spans="1:13" x14ac:dyDescent="0.2">
      <c r="A2" s="2" t="s">
        <v>84</v>
      </c>
    </row>
    <row r="4" spans="1:13" ht="13.5" thickBot="1" x14ac:dyDescent="0.25">
      <c r="A4" s="12" t="s">
        <v>85</v>
      </c>
    </row>
    <row r="5" spans="1:13" ht="13.5" thickBot="1" x14ac:dyDescent="0.25">
      <c r="A5" s="12" t="s">
        <v>78</v>
      </c>
      <c r="D5" s="23"/>
    </row>
    <row r="6" spans="1:13" ht="13.5" thickBot="1" x14ac:dyDescent="0.25">
      <c r="A6" s="12" t="s">
        <v>79</v>
      </c>
      <c r="D6" s="24">
        <f>+D5*(100%+D7)</f>
        <v>0</v>
      </c>
    </row>
    <row r="7" spans="1:13" x14ac:dyDescent="0.2">
      <c r="A7" s="12" t="s">
        <v>80</v>
      </c>
      <c r="D7" s="19">
        <f>+'Løntabel oktober 2020'!D7</f>
        <v>6.7407196430266936E-3</v>
      </c>
    </row>
    <row r="9" spans="1:13" x14ac:dyDescent="0.2">
      <c r="A9" s="12" t="s">
        <v>1</v>
      </c>
      <c r="D9" s="13">
        <v>5.5E-2</v>
      </c>
    </row>
    <row r="10" spans="1:13" x14ac:dyDescent="0.2">
      <c r="A10" s="12" t="s">
        <v>2</v>
      </c>
      <c r="D10" s="13">
        <v>0.11</v>
      </c>
    </row>
    <row r="13" spans="1:13" x14ac:dyDescent="0.2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13" x14ac:dyDescent="0.2">
      <c r="A14" s="2"/>
      <c r="B14" s="2"/>
      <c r="C14" s="2"/>
      <c r="D14" s="2"/>
      <c r="E14" s="2"/>
      <c r="F14" s="2"/>
      <c r="G14" s="2"/>
    </row>
    <row r="15" spans="1:13" x14ac:dyDescent="0.2">
      <c r="A15" s="2"/>
      <c r="B15" s="1" t="s">
        <v>9</v>
      </c>
      <c r="C15" s="2"/>
      <c r="D15" s="2"/>
      <c r="E15" s="2"/>
      <c r="F15" s="2"/>
      <c r="G15" s="2"/>
    </row>
    <row r="16" spans="1:13" x14ac:dyDescent="0.2">
      <c r="A16" s="4">
        <v>19</v>
      </c>
      <c r="B16" s="5" t="s">
        <v>10</v>
      </c>
      <c r="C16" s="6">
        <f>+'Løntabel oktober 2020'!C15/160.33</f>
        <v>159.38052806234268</v>
      </c>
      <c r="D16" s="6">
        <f>+'Løntabel oktober 2020'!D15/160.33</f>
        <v>161.99057880317477</v>
      </c>
      <c r="E16" s="6">
        <f>+'Løntabel oktober 2020'!E15/160.33</f>
        <v>163.79764920112225</v>
      </c>
      <c r="F16" s="6">
        <f>+'Løntabel oktober 2020'!F15/160.33</f>
        <v>166.40777444653813</v>
      </c>
      <c r="G16" s="6">
        <f>+'Løntabel oktober 2020'!G15/160.33</f>
        <v>168.21492081253479</v>
      </c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</row>
    <row r="17" spans="1:13" x14ac:dyDescent="0.2">
      <c r="A17" s="2"/>
      <c r="B17" s="12" t="s">
        <v>16</v>
      </c>
      <c r="C17" s="14">
        <f>C16*$D$9</f>
        <v>8.7659290434288479</v>
      </c>
      <c r="D17" s="14">
        <f>D16*$D$9</f>
        <v>8.9094818341746116</v>
      </c>
      <c r="E17" s="14">
        <f>E16*$D$9</f>
        <v>9.0088707060617246</v>
      </c>
      <c r="F17" s="14">
        <f>F16*$D$9</f>
        <v>9.1524275945595974</v>
      </c>
      <c r="G17" s="14">
        <f>G16*$D$9</f>
        <v>9.2518206446894133</v>
      </c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</row>
    <row r="18" spans="1:13" x14ac:dyDescent="0.2">
      <c r="A18" s="2"/>
      <c r="B18" s="12" t="s">
        <v>22</v>
      </c>
      <c r="C18" s="14">
        <f>C16-C17</f>
        <v>150.61459901891382</v>
      </c>
      <c r="D18" s="14">
        <f>D16-D17</f>
        <v>153.08109696900016</v>
      </c>
      <c r="E18" s="14">
        <f>E16-E17</f>
        <v>154.78877849506054</v>
      </c>
      <c r="F18" s="14">
        <f>F16-F17</f>
        <v>157.25534685197852</v>
      </c>
      <c r="G18" s="14">
        <f>G16-G17</f>
        <v>158.96310016784537</v>
      </c>
      <c r="I18" s="2" t="s">
        <v>23</v>
      </c>
      <c r="J18" s="8" t="s">
        <v>24</v>
      </c>
      <c r="K18" s="2" t="s">
        <v>25</v>
      </c>
      <c r="L18" s="12" t="s">
        <v>26</v>
      </c>
    </row>
    <row r="19" spans="1:13" x14ac:dyDescent="0.2">
      <c r="A19" s="2"/>
      <c r="B19" s="12" t="s">
        <v>27</v>
      </c>
      <c r="C19" s="14">
        <f>C16*$D$10</f>
        <v>17.531858086857696</v>
      </c>
      <c r="D19" s="14">
        <f>D16*$D$10</f>
        <v>17.818963668349223</v>
      </c>
      <c r="E19" s="14">
        <f>E16*$D$10</f>
        <v>18.017741412123449</v>
      </c>
      <c r="F19" s="14">
        <f>F16*$D$10</f>
        <v>18.304855189119195</v>
      </c>
      <c r="G19" s="14">
        <f>G16*$D$10</f>
        <v>18.503641289378827</v>
      </c>
      <c r="I19" s="2"/>
      <c r="J19" s="8"/>
      <c r="K19" s="2"/>
    </row>
    <row r="20" spans="1:13" x14ac:dyDescent="0.2">
      <c r="A20" s="2"/>
      <c r="B20" s="1"/>
      <c r="C20" s="2"/>
      <c r="D20" s="2"/>
      <c r="E20" s="2"/>
      <c r="F20" s="2"/>
      <c r="G20" s="2"/>
      <c r="I20" s="2" t="s">
        <v>29</v>
      </c>
      <c r="J20" s="8" t="s">
        <v>30</v>
      </c>
      <c r="K20" s="12" t="s">
        <v>31</v>
      </c>
      <c r="L20" s="12" t="s">
        <v>32</v>
      </c>
    </row>
    <row r="21" spans="1:13" x14ac:dyDescent="0.2">
      <c r="A21" s="2"/>
      <c r="B21" s="1" t="s">
        <v>33</v>
      </c>
      <c r="C21" s="2"/>
      <c r="D21" s="2"/>
      <c r="E21" s="2"/>
      <c r="F21" s="2"/>
      <c r="G21" s="2"/>
      <c r="I21" s="2" t="s">
        <v>34</v>
      </c>
      <c r="J21" s="8" t="s">
        <v>35</v>
      </c>
      <c r="K21" s="12" t="s">
        <v>36</v>
      </c>
      <c r="L21" s="12" t="s">
        <v>37</v>
      </c>
    </row>
    <row r="22" spans="1:13" x14ac:dyDescent="0.2">
      <c r="A22" s="4">
        <v>24</v>
      </c>
      <c r="B22" s="5" t="s">
        <v>10</v>
      </c>
      <c r="C22" s="6">
        <f>+'Løntabel oktober 2020'!C21/160.33</f>
        <v>172.02044906322465</v>
      </c>
      <c r="D22" s="6">
        <f>+'Løntabel oktober 2020'!D21/160.33</f>
        <v>174.61442855304611</v>
      </c>
      <c r="E22" s="6">
        <f>+'Løntabel oktober 2020'!E21/160.33</f>
        <v>176.41059278741784</v>
      </c>
      <c r="F22" s="6">
        <f>+'Løntabel oktober 2020'!F21/160.33</f>
        <v>179.00457227723933</v>
      </c>
      <c r="G22" s="6">
        <f>+'Løntabel oktober 2020'!G21/160.33</f>
        <v>180.80004025069348</v>
      </c>
      <c r="I22" s="2" t="s">
        <v>38</v>
      </c>
      <c r="J22" s="8" t="s">
        <v>39</v>
      </c>
      <c r="K22" s="2" t="s">
        <v>40</v>
      </c>
      <c r="L22" s="12" t="s">
        <v>41</v>
      </c>
    </row>
    <row r="23" spans="1:13" x14ac:dyDescent="0.2">
      <c r="A23" s="2"/>
      <c r="B23" s="2" t="s">
        <v>16</v>
      </c>
      <c r="C23" s="14">
        <f>C22*$D$9</f>
        <v>9.4611246984773558</v>
      </c>
      <c r="D23" s="14">
        <f>D22*$D$9</f>
        <v>9.6037935704175368</v>
      </c>
      <c r="E23" s="14">
        <f>E22*$D$9</f>
        <v>9.7025826033079809</v>
      </c>
      <c r="F23" s="14">
        <f>F22*$D$9</f>
        <v>9.8452514752481637</v>
      </c>
      <c r="G23" s="14">
        <f>G22*$D$9</f>
        <v>9.9440022137881421</v>
      </c>
      <c r="I23" s="2" t="s">
        <v>42</v>
      </c>
      <c r="K23" s="2" t="s">
        <v>43</v>
      </c>
      <c r="L23" s="2" t="s">
        <v>44</v>
      </c>
    </row>
    <row r="24" spans="1:13" x14ac:dyDescent="0.2">
      <c r="A24" s="2"/>
      <c r="B24" s="2" t="s">
        <v>22</v>
      </c>
      <c r="C24" s="14">
        <f>C22-C23</f>
        <v>162.55932436474728</v>
      </c>
      <c r="D24" s="14">
        <f>D22-D23</f>
        <v>165.01063498262857</v>
      </c>
      <c r="E24" s="14">
        <f>E22-E23</f>
        <v>166.70801018410987</v>
      </c>
      <c r="F24" s="14">
        <f>F22-F23</f>
        <v>169.15932080199116</v>
      </c>
      <c r="G24" s="14">
        <f>G22-G23</f>
        <v>170.85603803690535</v>
      </c>
      <c r="I24" s="2"/>
      <c r="K24" s="2"/>
      <c r="L24" s="2"/>
    </row>
    <row r="25" spans="1:13" x14ac:dyDescent="0.2">
      <c r="A25" s="2"/>
      <c r="B25" s="2" t="s">
        <v>27</v>
      </c>
      <c r="C25" s="14">
        <f>C22*$D$10</f>
        <v>18.922249396954712</v>
      </c>
      <c r="D25" s="14">
        <f>D22*$D$10</f>
        <v>19.207587140835074</v>
      </c>
      <c r="E25" s="14">
        <f>E22*$D$10</f>
        <v>19.405165206615962</v>
      </c>
      <c r="F25" s="14">
        <f>F22*$D$10</f>
        <v>19.690502950496327</v>
      </c>
      <c r="G25" s="14">
        <f>G22*$D$10</f>
        <v>19.888004427576284</v>
      </c>
      <c r="I25" s="2" t="s">
        <v>45</v>
      </c>
      <c r="K25" s="12" t="s">
        <v>46</v>
      </c>
      <c r="L25" s="12" t="s">
        <v>47</v>
      </c>
    </row>
    <row r="26" spans="1:13" x14ac:dyDescent="0.2">
      <c r="A26" s="2"/>
      <c r="B26" s="2"/>
      <c r="C26" s="14"/>
      <c r="D26" s="14"/>
      <c r="E26" s="14"/>
      <c r="F26" s="14"/>
      <c r="G26" s="14"/>
      <c r="I26" s="2" t="s">
        <v>48</v>
      </c>
      <c r="K26" s="12" t="s">
        <v>49</v>
      </c>
      <c r="L26" s="12" t="s">
        <v>50</v>
      </c>
    </row>
    <row r="27" spans="1:13" x14ac:dyDescent="0.2">
      <c r="A27" s="4">
        <v>25</v>
      </c>
      <c r="B27" s="5" t="s">
        <v>10</v>
      </c>
      <c r="C27" s="6">
        <f>+'Løntabel oktober 2020'!C26/160.33</f>
        <v>174.79299801326837</v>
      </c>
      <c r="D27" s="6">
        <f>+'Løntabel oktober 2020'!D26/160.33</f>
        <v>177.30578294327583</v>
      </c>
      <c r="E27" s="6">
        <f>+'Løntabel oktober 2020'!E26/160.33</f>
        <v>179.04520616425182</v>
      </c>
      <c r="F27" s="6">
        <f>+'Løntabel oktober 2020'!F26/160.33</f>
        <v>181.55930551158878</v>
      </c>
      <c r="G27" s="6">
        <f>+'Løntabel oktober 2020'!G26/160.33</f>
        <v>183.29865895681934</v>
      </c>
      <c r="I27" s="2" t="s">
        <v>51</v>
      </c>
      <c r="L27" s="12" t="s">
        <v>52</v>
      </c>
    </row>
    <row r="28" spans="1:13" x14ac:dyDescent="0.2">
      <c r="A28" s="2"/>
      <c r="B28" s="2" t="s">
        <v>16</v>
      </c>
      <c r="C28" s="14">
        <f>C27*$D$9</f>
        <v>9.6136148907297603</v>
      </c>
      <c r="D28" s="14">
        <f>D27*$D$9</f>
        <v>9.7518180618801704</v>
      </c>
      <c r="E28" s="14">
        <f>E27*$D$9</f>
        <v>9.8474863390338498</v>
      </c>
      <c r="F28" s="14">
        <f>F27*$D$9</f>
        <v>9.9857618031373825</v>
      </c>
      <c r="G28" s="14">
        <f>G27*$D$9</f>
        <v>10.081426242625064</v>
      </c>
      <c r="I28" s="11" t="s">
        <v>53</v>
      </c>
      <c r="L28" s="12" t="s">
        <v>54</v>
      </c>
    </row>
    <row r="29" spans="1:13" x14ac:dyDescent="0.2">
      <c r="A29" s="2"/>
      <c r="B29" s="2" t="s">
        <v>22</v>
      </c>
      <c r="C29" s="14">
        <f>C27-C28</f>
        <v>165.17938312253861</v>
      </c>
      <c r="D29" s="14">
        <f>D27-D28</f>
        <v>167.55396488139567</v>
      </c>
      <c r="E29" s="14">
        <f>E27-E28</f>
        <v>169.19771982521797</v>
      </c>
      <c r="F29" s="14">
        <f>F27-F28</f>
        <v>171.57354370845138</v>
      </c>
      <c r="G29" s="14">
        <f>G27-G28</f>
        <v>173.21723271419427</v>
      </c>
      <c r="I29" s="11"/>
    </row>
    <row r="30" spans="1:13" x14ac:dyDescent="0.2">
      <c r="A30" s="2"/>
      <c r="B30" s="2" t="s">
        <v>27</v>
      </c>
      <c r="C30" s="14">
        <f>C27*$D$10</f>
        <v>19.227229781459521</v>
      </c>
      <c r="D30" s="14">
        <f>D27*$D$10</f>
        <v>19.503636123760341</v>
      </c>
      <c r="E30" s="14">
        <f>E27*$D$10</f>
        <v>19.6949726780677</v>
      </c>
      <c r="F30" s="14">
        <f>F27*$D$10</f>
        <v>19.971523606274765</v>
      </c>
      <c r="G30" s="14">
        <f>G27*$D$10</f>
        <v>20.162852485250127</v>
      </c>
      <c r="I30" s="11" t="s">
        <v>55</v>
      </c>
      <c r="L30" s="2" t="s">
        <v>56</v>
      </c>
    </row>
    <row r="31" spans="1:13" x14ac:dyDescent="0.2">
      <c r="A31" s="2"/>
      <c r="B31" s="2"/>
      <c r="C31" s="14"/>
      <c r="D31" s="14"/>
      <c r="E31" s="14"/>
      <c r="F31" s="14"/>
      <c r="G31" s="14"/>
      <c r="I31" s="11" t="s">
        <v>57</v>
      </c>
      <c r="L31" s="12" t="s">
        <v>58</v>
      </c>
    </row>
    <row r="32" spans="1:13" x14ac:dyDescent="0.2">
      <c r="A32" s="4">
        <v>26</v>
      </c>
      <c r="B32" s="5" t="s">
        <v>10</v>
      </c>
      <c r="C32" s="6">
        <f>+'Løntabel oktober 2020'!C31/160.33</f>
        <v>177.62931654094783</v>
      </c>
      <c r="D32" s="6">
        <f>+'Løntabel oktober 2020'!D31/160.33</f>
        <v>180.0563676300695</v>
      </c>
      <c r="E32" s="6">
        <f>+'Løntabel oktober 2020'!E31/160.33</f>
        <v>181.73576791518883</v>
      </c>
      <c r="F32" s="6">
        <f>+'Løntabel oktober 2020'!F31/160.33</f>
        <v>184.16229378780818</v>
      </c>
      <c r="G32" s="6">
        <f>+'Løntabel oktober 2020'!G31/160.33</f>
        <v>185.84175457011168</v>
      </c>
      <c r="L32" s="12" t="s">
        <v>59</v>
      </c>
    </row>
    <row r="33" spans="1:12" x14ac:dyDescent="0.2">
      <c r="A33" s="2"/>
      <c r="B33" s="2" t="s">
        <v>16</v>
      </c>
      <c r="C33" s="14">
        <f>C32*$D$9</f>
        <v>9.7696124097521313</v>
      </c>
      <c r="D33" s="14">
        <f>D32*$D$9</f>
        <v>9.9031002196538225</v>
      </c>
      <c r="E33" s="14">
        <f>E32*$D$9</f>
        <v>9.9954672353353864</v>
      </c>
      <c r="F33" s="14">
        <f>F32*$D$9</f>
        <v>10.128926158329451</v>
      </c>
      <c r="G33" s="14">
        <f>G32*$D$9</f>
        <v>10.221296501356143</v>
      </c>
      <c r="L33" s="12" t="s">
        <v>60</v>
      </c>
    </row>
    <row r="34" spans="1:12" x14ac:dyDescent="0.2">
      <c r="A34" s="2"/>
      <c r="B34" s="2" t="s">
        <v>22</v>
      </c>
      <c r="C34" s="14">
        <f>C32-C33</f>
        <v>167.85970413119568</v>
      </c>
      <c r="D34" s="14">
        <f>D32-D33</f>
        <v>170.15326741041568</v>
      </c>
      <c r="E34" s="14">
        <f>E32-E33</f>
        <v>171.74030067985345</v>
      </c>
      <c r="F34" s="14">
        <f>F32-F33</f>
        <v>174.03336762947873</v>
      </c>
      <c r="G34" s="14">
        <f>G32-G33</f>
        <v>175.62045806875554</v>
      </c>
      <c r="L34" s="12" t="s">
        <v>61</v>
      </c>
    </row>
    <row r="35" spans="1:12" x14ac:dyDescent="0.2">
      <c r="A35" s="2"/>
      <c r="B35" s="2" t="s">
        <v>27</v>
      </c>
      <c r="C35" s="14">
        <f>C32*$D$10</f>
        <v>19.539224819504263</v>
      </c>
      <c r="D35" s="14">
        <f>D32*$D$10</f>
        <v>19.806200439307645</v>
      </c>
      <c r="E35" s="14">
        <f>E32*$D$10</f>
        <v>19.990934470670773</v>
      </c>
      <c r="F35" s="14">
        <f>F32*$D$10</f>
        <v>20.257852316658902</v>
      </c>
      <c r="G35" s="14">
        <f>G32*$D$10</f>
        <v>20.442593002712286</v>
      </c>
      <c r="L35" s="12" t="s">
        <v>62</v>
      </c>
    </row>
    <row r="36" spans="1:12" x14ac:dyDescent="0.2">
      <c r="A36" s="2"/>
      <c r="B36" s="2"/>
      <c r="C36" s="14"/>
      <c r="D36" s="14"/>
      <c r="E36" s="14"/>
      <c r="F36" s="14"/>
      <c r="G36" s="14"/>
      <c r="L36" s="12" t="s">
        <v>63</v>
      </c>
    </row>
    <row r="37" spans="1:12" x14ac:dyDescent="0.2">
      <c r="A37" s="4">
        <v>28</v>
      </c>
      <c r="B37" s="5" t="s">
        <v>10</v>
      </c>
      <c r="C37" s="6">
        <f>+'Løntabel oktober 2020'!C36/160.33</f>
        <v>183.49589804080404</v>
      </c>
      <c r="D37" s="6">
        <f>+'Løntabel oktober 2020'!D36/160.33</f>
        <v>185.73024932701267</v>
      </c>
      <c r="E37" s="6">
        <f>+'Løntabel oktober 2020'!E36/160.33</f>
        <v>187.2769727450756</v>
      </c>
      <c r="F37" s="6">
        <f>+'Løntabel oktober 2020'!F36/160.33</f>
        <v>189.5113240312842</v>
      </c>
      <c r="G37" s="6">
        <f>+'Løntabel oktober 2020'!G36/160.33</f>
        <v>191.05746173566041</v>
      </c>
      <c r="L37" s="12" t="s">
        <v>64</v>
      </c>
    </row>
    <row r="38" spans="1:12" x14ac:dyDescent="0.2">
      <c r="A38" s="2"/>
      <c r="B38" s="2" t="s">
        <v>16</v>
      </c>
      <c r="C38" s="14">
        <f>C37*$D$9</f>
        <v>10.092274392244223</v>
      </c>
      <c r="D38" s="14">
        <f>D37*$D$9</f>
        <v>10.215163712985698</v>
      </c>
      <c r="E38" s="14">
        <f>E37*$D$9</f>
        <v>10.300233500979157</v>
      </c>
      <c r="F38" s="14">
        <f>F37*$D$9</f>
        <v>10.42312282172063</v>
      </c>
      <c r="G38" s="14">
        <f>G37*$D$9</f>
        <v>10.508160395461323</v>
      </c>
      <c r="L38" s="2" t="s">
        <v>65</v>
      </c>
    </row>
    <row r="39" spans="1:12" x14ac:dyDescent="0.2">
      <c r="A39" s="2"/>
      <c r="B39" s="2" t="s">
        <v>22</v>
      </c>
      <c r="C39" s="14">
        <f>C37-C38</f>
        <v>173.4036236485598</v>
      </c>
      <c r="D39" s="14">
        <f>D37-D38</f>
        <v>175.51508561402699</v>
      </c>
      <c r="E39" s="14">
        <f>E37-E38</f>
        <v>176.97673924409645</v>
      </c>
      <c r="F39" s="14">
        <f>F37-F38</f>
        <v>179.08820120956358</v>
      </c>
      <c r="G39" s="14">
        <f>G37-G38</f>
        <v>180.54930134019909</v>
      </c>
      <c r="L39" s="12" t="s">
        <v>66</v>
      </c>
    </row>
    <row r="40" spans="1:12" x14ac:dyDescent="0.2">
      <c r="A40" s="2"/>
      <c r="B40" s="2" t="s">
        <v>27</v>
      </c>
      <c r="C40" s="14">
        <f>C37*$D$10</f>
        <v>20.184548784488445</v>
      </c>
      <c r="D40" s="14">
        <f>D37*$D$10</f>
        <v>20.430327425971395</v>
      </c>
      <c r="E40" s="14">
        <f>E37*$D$10</f>
        <v>20.600467001958314</v>
      </c>
      <c r="F40" s="14">
        <f>F37*$D$10</f>
        <v>20.846245643441261</v>
      </c>
      <c r="G40" s="14">
        <f>G37*$D$10</f>
        <v>21.016320790922645</v>
      </c>
    </row>
    <row r="41" spans="1:12" x14ac:dyDescent="0.2">
      <c r="A41" s="4">
        <v>29</v>
      </c>
      <c r="B41" s="5" t="s">
        <v>10</v>
      </c>
      <c r="C41" s="6">
        <f>+'Løntabel oktober 2020'!C40/160.33</f>
        <v>186.52813779667326</v>
      </c>
      <c r="D41" s="6">
        <f>+'Løntabel oktober 2020'!D40/160.33</f>
        <v>188.6567677624387</v>
      </c>
      <c r="E41" s="6">
        <f>+'Løntabel oktober 2020'!E40/160.33</f>
        <v>190.13005732703581</v>
      </c>
      <c r="F41" s="6">
        <f>+'Løntabel oktober 2020'!F40/160.33</f>
        <v>192.25810157911462</v>
      </c>
      <c r="G41" s="6">
        <f>+'Løntabel oktober 2020'!G40/160.33</f>
        <v>193.73197685739851</v>
      </c>
    </row>
    <row r="42" spans="1:12" x14ac:dyDescent="0.2">
      <c r="A42" s="2"/>
      <c r="B42" s="2" t="s">
        <v>16</v>
      </c>
      <c r="C42" s="14">
        <f>C41*$D$9</f>
        <v>10.259047578817029</v>
      </c>
      <c r="D42" s="14">
        <f>D41*$D$9</f>
        <v>10.376122226934129</v>
      </c>
      <c r="E42" s="14">
        <f>E41*$D$9</f>
        <v>10.457153152986971</v>
      </c>
      <c r="F42" s="14">
        <f>F41*$D$9</f>
        <v>10.574195586851305</v>
      </c>
      <c r="G42" s="14">
        <f>G41*$D$9</f>
        <v>10.655258727156918</v>
      </c>
    </row>
    <row r="43" spans="1:12" x14ac:dyDescent="0.2">
      <c r="A43" s="2"/>
      <c r="B43" s="2" t="s">
        <v>22</v>
      </c>
      <c r="C43" s="14">
        <f>C41-C42</f>
        <v>176.26909021785625</v>
      </c>
      <c r="D43" s="14">
        <f>D41-D42</f>
        <v>178.28064553550456</v>
      </c>
      <c r="E43" s="14">
        <f>E41-E42</f>
        <v>179.67290417404885</v>
      </c>
      <c r="F43" s="14">
        <f>F41-F42</f>
        <v>181.68390599226331</v>
      </c>
      <c r="G43" s="14">
        <f>G41-G42</f>
        <v>183.0767181302416</v>
      </c>
    </row>
    <row r="44" spans="1:12" x14ac:dyDescent="0.2">
      <c r="A44" s="2"/>
      <c r="B44" s="2" t="s">
        <v>27</v>
      </c>
      <c r="C44" s="14">
        <f>C41*$D$10</f>
        <v>20.518095157634058</v>
      </c>
      <c r="D44" s="14">
        <f>D41*$D$10</f>
        <v>20.752244453868258</v>
      </c>
      <c r="E44" s="14">
        <f>E41*$D$10</f>
        <v>20.914306305973941</v>
      </c>
      <c r="F44" s="14">
        <f>F41*$D$10</f>
        <v>21.14839117370261</v>
      </c>
      <c r="G44" s="14">
        <f>G41*$D$10</f>
        <v>21.310517454313835</v>
      </c>
    </row>
    <row r="45" spans="1:12" x14ac:dyDescent="0.2">
      <c r="A45" s="4">
        <v>30</v>
      </c>
      <c r="B45" s="5" t="s">
        <v>10</v>
      </c>
      <c r="C45" s="6">
        <f>+'Løntabel oktober 2020'!C44/160.33</f>
        <v>189.62609011538842</v>
      </c>
      <c r="D45" s="6">
        <f>+'Løntabel oktober 2020'!D44/160.33</f>
        <v>191.64134506705551</v>
      </c>
      <c r="E45" s="6">
        <f>+'Løntabel oktober 2020'!E44/160.33</f>
        <v>193.03724721080195</v>
      </c>
      <c r="F45" s="6">
        <f>+'Løntabel oktober 2020'!F44/160.33</f>
        <v>195.05246836398669</v>
      </c>
      <c r="G45" s="6">
        <f>+'Løntabel oktober 2020'!G44/160.33</f>
        <v>196.44778479404644</v>
      </c>
    </row>
    <row r="46" spans="1:12" x14ac:dyDescent="0.2">
      <c r="A46" s="2"/>
      <c r="B46" s="2" t="s">
        <v>16</v>
      </c>
      <c r="C46" s="14">
        <f>C45*$D$9</f>
        <v>10.429434956346363</v>
      </c>
      <c r="D46" s="14">
        <f>D45*$D$9</f>
        <v>10.540273978688052</v>
      </c>
      <c r="E46" s="14">
        <f>E45*$D$9</f>
        <v>10.617048596594108</v>
      </c>
      <c r="F46" s="14">
        <f>F45*$D$9</f>
        <v>10.727885760019268</v>
      </c>
      <c r="G46" s="14">
        <f>G45*$D$9</f>
        <v>10.804628163672554</v>
      </c>
    </row>
    <row r="47" spans="1:12" x14ac:dyDescent="0.2">
      <c r="A47" s="2"/>
      <c r="B47" s="2" t="s">
        <v>22</v>
      </c>
      <c r="C47" s="14">
        <f>C45-C46</f>
        <v>179.19665515904205</v>
      </c>
      <c r="D47" s="14">
        <f>D45-D46</f>
        <v>181.10107108836746</v>
      </c>
      <c r="E47" s="14">
        <f>E45-E46</f>
        <v>182.42019861420783</v>
      </c>
      <c r="F47" s="14">
        <f>F45-F46</f>
        <v>184.32458260396743</v>
      </c>
      <c r="G47" s="14">
        <f>G45-G46</f>
        <v>185.64315663037388</v>
      </c>
    </row>
    <row r="48" spans="1:12" x14ac:dyDescent="0.2">
      <c r="A48" s="2"/>
      <c r="B48" s="2" t="s">
        <v>27</v>
      </c>
      <c r="C48" s="14">
        <f>C45*$D$10</f>
        <v>20.858869912692725</v>
      </c>
      <c r="D48" s="14">
        <f>D45*$D$10</f>
        <v>21.080547957376105</v>
      </c>
      <c r="E48" s="14">
        <f>E45*$D$10</f>
        <v>21.234097193188216</v>
      </c>
      <c r="F48" s="14">
        <f>F45*$D$10</f>
        <v>21.455771520038535</v>
      </c>
      <c r="G48" s="14">
        <f>G45*$D$10</f>
        <v>21.609256327345108</v>
      </c>
    </row>
    <row r="49" spans="1:7" x14ac:dyDescent="0.2">
      <c r="A49" s="2"/>
      <c r="B49" s="2"/>
      <c r="C49" s="14"/>
      <c r="D49" s="14"/>
      <c r="E49" s="14"/>
      <c r="F49" s="14"/>
      <c r="G49" s="14"/>
    </row>
    <row r="50" spans="1:7" x14ac:dyDescent="0.2">
      <c r="A50" s="4">
        <v>31</v>
      </c>
      <c r="B50" s="5" t="s">
        <v>10</v>
      </c>
      <c r="C50" s="6">
        <f>+'Løntabel oktober 2020'!C49/160.33</f>
        <v>192.79424924504642</v>
      </c>
      <c r="D50" s="6">
        <f>+'Løntabel oktober 2020'!D49/160.33</f>
        <v>194.69027766299473</v>
      </c>
      <c r="E50" s="6">
        <f>+'Løntabel oktober 2020'!E49/160.33</f>
        <v>196.00242274954789</v>
      </c>
      <c r="F50" s="6">
        <f>+'Løntabel oktober 2020'!F49/160.33</f>
        <v>197.89845116749618</v>
      </c>
      <c r="G50" s="6">
        <f>+'Løntabel oktober 2020'!G49/160.33</f>
        <v>199.21059625404934</v>
      </c>
    </row>
    <row r="51" spans="1:7" x14ac:dyDescent="0.2">
      <c r="A51" s="2"/>
      <c r="B51" s="2" t="s">
        <v>16</v>
      </c>
      <c r="C51" s="14">
        <f>C50*$D$9</f>
        <v>10.603683708477552</v>
      </c>
      <c r="D51" s="14">
        <f>D50*$D$9</f>
        <v>10.70796527146471</v>
      </c>
      <c r="E51" s="14">
        <f>E50*$D$9</f>
        <v>10.780133251225134</v>
      </c>
      <c r="F51" s="14">
        <f>F50*$D$9</f>
        <v>10.88441481421229</v>
      </c>
      <c r="G51" s="14">
        <f>G50*$D$9</f>
        <v>10.956582793972714</v>
      </c>
    </row>
    <row r="52" spans="1:7" x14ac:dyDescent="0.2">
      <c r="A52" s="2"/>
      <c r="B52" s="2" t="s">
        <v>22</v>
      </c>
      <c r="C52" s="14">
        <f>C50-C51</f>
        <v>182.19056553656887</v>
      </c>
      <c r="D52" s="14">
        <f>D50-D51</f>
        <v>183.98231239153003</v>
      </c>
      <c r="E52" s="14">
        <f>E50-E51</f>
        <v>185.22228949832277</v>
      </c>
      <c r="F52" s="14">
        <f>F50-F51</f>
        <v>187.0140363532839</v>
      </c>
      <c r="G52" s="14">
        <f>G50-G51</f>
        <v>188.25401346007664</v>
      </c>
    </row>
    <row r="53" spans="1:7" x14ac:dyDescent="0.2">
      <c r="A53" s="2"/>
      <c r="B53" s="2" t="s">
        <v>27</v>
      </c>
      <c r="C53" s="14">
        <f>C50*$D$10</f>
        <v>21.207367416955105</v>
      </c>
      <c r="D53" s="14">
        <f>D50*$D$10</f>
        <v>21.41593054292942</v>
      </c>
      <c r="E53" s="14">
        <f>E50*$D$10</f>
        <v>21.560266502450268</v>
      </c>
      <c r="F53" s="14">
        <f>F50*$D$10</f>
        <v>21.76882962842458</v>
      </c>
      <c r="G53" s="14">
        <f>G50*$D$10</f>
        <v>21.913165587945429</v>
      </c>
    </row>
    <row r="54" spans="1:7" x14ac:dyDescent="0.2">
      <c r="A54" s="2"/>
      <c r="B54" s="1"/>
      <c r="C54" s="2"/>
      <c r="D54" s="2"/>
      <c r="E54" s="2"/>
      <c r="F54" s="2"/>
      <c r="G54" s="2"/>
    </row>
    <row r="55" spans="1:7" x14ac:dyDescent="0.2">
      <c r="A55" s="2"/>
      <c r="B55" s="1" t="s">
        <v>67</v>
      </c>
      <c r="C55" s="2"/>
      <c r="D55" s="2"/>
      <c r="E55" s="2"/>
      <c r="F55" s="2"/>
      <c r="G55" s="2"/>
    </row>
    <row r="56" spans="1:7" x14ac:dyDescent="0.2">
      <c r="A56" s="4">
        <v>39</v>
      </c>
      <c r="B56" s="5" t="s">
        <v>10</v>
      </c>
      <c r="C56" s="6">
        <f>+'Løntabel oktober 2020'!C55/160.33</f>
        <v>221.0187668065231</v>
      </c>
      <c r="D56" s="6">
        <f>+'Løntabel oktober 2020'!D55/160.33</f>
        <v>221.66707864345142</v>
      </c>
      <c r="E56" s="6">
        <f>+'Løntabel oktober 2020'!E55/160.33</f>
        <v>222.11561203844408</v>
      </c>
      <c r="F56" s="6">
        <f>+'Løntabel oktober 2020'!F55/160.33</f>
        <v>222.76397395015485</v>
      </c>
      <c r="G56" s="6">
        <f>+'Løntabel oktober 2020'!G55/160.33</f>
        <v>223.2132163478276</v>
      </c>
    </row>
    <row r="57" spans="1:7" x14ac:dyDescent="0.2">
      <c r="A57" s="2"/>
      <c r="B57" s="2" t="s">
        <v>16</v>
      </c>
      <c r="C57" s="14">
        <f>C56*$D$9</f>
        <v>12.156032174358771</v>
      </c>
      <c r="D57" s="14">
        <f>D56*$D$9</f>
        <v>12.191689325389827</v>
      </c>
      <c r="E57" s="14">
        <f>E56*$D$9</f>
        <v>12.216358662114425</v>
      </c>
      <c r="F57" s="14">
        <f>F56*$D$9</f>
        <v>12.252018567258517</v>
      </c>
      <c r="G57" s="14">
        <f>G56*$D$9</f>
        <v>12.276726899130518</v>
      </c>
    </row>
    <row r="58" spans="1:7" x14ac:dyDescent="0.2">
      <c r="A58" s="2"/>
      <c r="B58" s="2" t="s">
        <v>22</v>
      </c>
      <c r="C58" s="14">
        <f>C56-C57</f>
        <v>208.86273463216435</v>
      </c>
      <c r="D58" s="14">
        <f>D56-D57</f>
        <v>209.47538931806159</v>
      </c>
      <c r="E58" s="14">
        <f>E56-E57</f>
        <v>209.89925337632965</v>
      </c>
      <c r="F58" s="14">
        <f>F56-F57</f>
        <v>210.51195538289633</v>
      </c>
      <c r="G58" s="14">
        <f>G56-G57</f>
        <v>210.93648944869707</v>
      </c>
    </row>
    <row r="59" spans="1:7" x14ac:dyDescent="0.2">
      <c r="A59" s="2"/>
      <c r="B59" s="2" t="s">
        <v>27</v>
      </c>
      <c r="C59" s="14">
        <f>C56*$D$10</f>
        <v>24.312064348717541</v>
      </c>
      <c r="D59" s="14">
        <f>D56*$D$10</f>
        <v>24.383378650779655</v>
      </c>
      <c r="E59" s="14">
        <f>E56*$D$10</f>
        <v>24.43271732422885</v>
      </c>
      <c r="F59" s="14">
        <f>F56*$D$10</f>
        <v>24.504037134517034</v>
      </c>
      <c r="G59" s="14">
        <f>G56*$D$10</f>
        <v>24.553453798261035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DB8D4-1D14-40CE-A663-44BAA548113E}">
  <dimension ref="A1:U69"/>
  <sheetViews>
    <sheetView tabSelected="1" workbookViewId="0">
      <selection activeCell="O30" sqref="O30"/>
    </sheetView>
  </sheetViews>
  <sheetFormatPr defaultColWidth="8.7109375" defaultRowHeight="12.75" x14ac:dyDescent="0.2"/>
  <cols>
    <col min="1" max="1" width="8.7109375" style="12"/>
    <col min="2" max="2" width="25" style="12" customWidth="1"/>
    <col min="3" max="3" width="11.28515625" style="12" customWidth="1"/>
    <col min="4" max="7" width="10.85546875" style="12" customWidth="1"/>
    <col min="8" max="8" width="18.5703125" style="12" customWidth="1"/>
    <col min="9" max="9" width="14.42578125" style="12" hidden="1" customWidth="1"/>
    <col min="10" max="10" width="21" style="12" hidden="1" customWidth="1"/>
    <col min="11" max="11" width="12.7109375" style="12" hidden="1" customWidth="1"/>
    <col min="12" max="12" width="16.5703125" style="12" hidden="1" customWidth="1"/>
    <col min="13" max="13" width="18.85546875" style="12" hidden="1" customWidth="1"/>
    <col min="14" max="14" width="10.28515625" style="12" bestFit="1" customWidth="1"/>
    <col min="15" max="15" width="13.42578125" style="12" bestFit="1" customWidth="1"/>
    <col min="16" max="16" width="12" style="12" bestFit="1" customWidth="1"/>
    <col min="17" max="18" width="8.7109375" style="12"/>
    <col min="19" max="19" width="13.140625" style="12" bestFit="1" customWidth="1"/>
    <col min="20" max="20" width="8.7109375" style="12"/>
    <col min="21" max="21" width="20.140625" style="12" bestFit="1" customWidth="1"/>
    <col min="22" max="16384" width="8.7109375" style="12"/>
  </cols>
  <sheetData>
    <row r="1" spans="1:18" x14ac:dyDescent="0.2">
      <c r="A1" s="1" t="s">
        <v>82</v>
      </c>
    </row>
    <row r="2" spans="1:18" x14ac:dyDescent="0.2">
      <c r="A2" s="2" t="s">
        <v>101</v>
      </c>
    </row>
    <row r="4" spans="1:18" ht="13.5" thickBot="1" x14ac:dyDescent="0.25">
      <c r="A4" s="12" t="s">
        <v>99</v>
      </c>
    </row>
    <row r="5" spans="1:18" ht="13.5" thickBot="1" x14ac:dyDescent="0.25">
      <c r="A5" s="12" t="s">
        <v>78</v>
      </c>
      <c r="D5" s="23"/>
    </row>
    <row r="6" spans="1:18" ht="13.5" thickBot="1" x14ac:dyDescent="0.25">
      <c r="A6" s="12" t="s">
        <v>79</v>
      </c>
      <c r="D6" s="24">
        <f>+D5*(100%+D7)</f>
        <v>0</v>
      </c>
    </row>
    <row r="7" spans="1:18" x14ac:dyDescent="0.2">
      <c r="A7" s="12" t="s">
        <v>80</v>
      </c>
      <c r="D7" s="17">
        <v>5.5100000000000003E-2</v>
      </c>
    </row>
    <row r="9" spans="1:18" x14ac:dyDescent="0.2">
      <c r="A9" s="12" t="s">
        <v>1</v>
      </c>
      <c r="D9" s="13">
        <v>5.5E-2</v>
      </c>
    </row>
    <row r="10" spans="1:18" x14ac:dyDescent="0.2">
      <c r="A10" s="12" t="s">
        <v>2</v>
      </c>
      <c r="D10" s="13">
        <v>0.11</v>
      </c>
    </row>
    <row r="13" spans="1:18" x14ac:dyDescent="0.2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18" x14ac:dyDescent="0.2">
      <c r="A14" s="2"/>
      <c r="B14" s="2"/>
      <c r="C14" s="2"/>
      <c r="D14" s="2"/>
      <c r="E14" s="2"/>
      <c r="F14" s="2"/>
      <c r="G14" s="2"/>
      <c r="H14" s="14"/>
    </row>
    <row r="15" spans="1:18" x14ac:dyDescent="0.2">
      <c r="A15" s="2"/>
      <c r="B15" s="1" t="s">
        <v>9</v>
      </c>
      <c r="C15" s="2"/>
      <c r="D15" s="2"/>
      <c r="E15" s="2"/>
      <c r="F15" s="2"/>
      <c r="G15" s="2"/>
      <c r="O15" s="14"/>
      <c r="P15" s="14"/>
      <c r="Q15" s="14"/>
      <c r="R15" s="14"/>
    </row>
    <row r="16" spans="1:18" x14ac:dyDescent="0.2">
      <c r="A16" s="4">
        <v>19</v>
      </c>
      <c r="B16" s="5" t="s">
        <v>10</v>
      </c>
      <c r="C16" s="6">
        <f>('Løntabel juni 2023'!C16/160.33)*(1+$D$7)</f>
        <v>178.25759573781528</v>
      </c>
      <c r="D16" s="6">
        <f>('Løntabel juni 2023'!D16/160.33)*(1+$D$7)</f>
        <v>181.17678150957053</v>
      </c>
      <c r="E16" s="6">
        <f>('Løntabel juni 2023'!E16/160.33)*(1+$D$7)</f>
        <v>183.19788175552466</v>
      </c>
      <c r="F16" s="6">
        <f>('Løntabel juni 2023'!F16/160.33)*(1+$D$7)</f>
        <v>186.11715085620435</v>
      </c>
      <c r="G16" s="6">
        <f>('Løntabel juni 2023'!G16/160.33)*(1+$D$7)</f>
        <v>188.13833606788145</v>
      </c>
      <c r="H16" s="26"/>
      <c r="I16" s="7"/>
      <c r="J16" s="1"/>
      <c r="K16" s="1"/>
      <c r="L16" s="1"/>
      <c r="M16" s="1"/>
      <c r="N16" s="7" t="s">
        <v>11</v>
      </c>
      <c r="O16" s="1" t="s">
        <v>12</v>
      </c>
      <c r="P16" s="1" t="s">
        <v>13</v>
      </c>
      <c r="Q16" s="1" t="s">
        <v>14</v>
      </c>
      <c r="R16" s="1" t="s">
        <v>15</v>
      </c>
    </row>
    <row r="17" spans="1:18" x14ac:dyDescent="0.2">
      <c r="A17" s="2"/>
      <c r="B17" s="12" t="s">
        <v>16</v>
      </c>
      <c r="C17" s="14">
        <f>C16*$D$9</f>
        <v>9.8041677655798409</v>
      </c>
      <c r="D17" s="14">
        <f>D16*$D$9</f>
        <v>9.9647229830263786</v>
      </c>
      <c r="E17" s="14">
        <f>E16*$D$9</f>
        <v>10.075883496553857</v>
      </c>
      <c r="F17" s="14">
        <f>F16*$D$9</f>
        <v>10.23644329709124</v>
      </c>
      <c r="G17" s="14">
        <f>G16*$D$9</f>
        <v>10.347608483733479</v>
      </c>
      <c r="H17" s="26"/>
      <c r="I17" s="2"/>
      <c r="J17" s="8"/>
      <c r="M17" s="2"/>
      <c r="N17" s="2" t="s">
        <v>17</v>
      </c>
      <c r="O17" s="8" t="s">
        <v>18</v>
      </c>
      <c r="P17" s="12" t="s">
        <v>19</v>
      </c>
      <c r="Q17" s="12" t="s">
        <v>20</v>
      </c>
      <c r="R17" s="2" t="s">
        <v>21</v>
      </c>
    </row>
    <row r="18" spans="1:18" ht="15" x14ac:dyDescent="0.25">
      <c r="A18" s="2"/>
      <c r="B18" s="12" t="s">
        <v>22</v>
      </c>
      <c r="C18" s="14">
        <f>C16-C17</f>
        <v>168.45342797223543</v>
      </c>
      <c r="D18" s="14">
        <f>D16-D17</f>
        <v>171.21205852654415</v>
      </c>
      <c r="E18" s="14">
        <f>E16-E17</f>
        <v>173.12199825897079</v>
      </c>
      <c r="F18" s="14">
        <f>F16-F17</f>
        <v>175.88070755911312</v>
      </c>
      <c r="G18" s="14">
        <f>G16-G17</f>
        <v>177.79072758414799</v>
      </c>
      <c r="H18" s="26"/>
      <c r="I18" s="2"/>
      <c r="J18" s="8"/>
      <c r="K18" s="2"/>
      <c r="N18" s="2" t="s">
        <v>23</v>
      </c>
      <c r="O18" s="8" t="s">
        <v>24</v>
      </c>
      <c r="P18" s="2" t="s">
        <v>25</v>
      </c>
      <c r="Q18" s="12" t="s">
        <v>26</v>
      </c>
      <c r="R18"/>
    </row>
    <row r="19" spans="1:18" ht="15" x14ac:dyDescent="0.25">
      <c r="A19" s="2"/>
      <c r="B19" s="12" t="s">
        <v>27</v>
      </c>
      <c r="C19" s="14">
        <f>C16*$D$10</f>
        <v>19.608335531159682</v>
      </c>
      <c r="D19" s="14">
        <f>D16*$D$10</f>
        <v>19.929445966052757</v>
      </c>
      <c r="E19" s="14">
        <f>E16*$D$10</f>
        <v>20.151766993107714</v>
      </c>
      <c r="F19" s="14">
        <f>F16*$D$10</f>
        <v>20.47288659418248</v>
      </c>
      <c r="G19" s="14">
        <f>G16*$D$10</f>
        <v>20.695216967466958</v>
      </c>
      <c r="H19" s="26"/>
      <c r="I19" s="2"/>
      <c r="J19" s="8"/>
      <c r="N19" s="2" t="s">
        <v>29</v>
      </c>
      <c r="O19" s="8" t="s">
        <v>30</v>
      </c>
      <c r="P19" s="12" t="s">
        <v>31</v>
      </c>
      <c r="Q19" s="12" t="s">
        <v>32</v>
      </c>
      <c r="R19"/>
    </row>
    <row r="20" spans="1:18" ht="15" x14ac:dyDescent="0.25">
      <c r="A20" s="2"/>
      <c r="C20" s="14"/>
      <c r="D20" s="14"/>
      <c r="E20" s="14"/>
      <c r="F20" s="14"/>
      <c r="G20" s="14"/>
      <c r="H20" s="26"/>
      <c r="I20" s="2"/>
      <c r="J20" s="8"/>
      <c r="N20" s="2" t="s">
        <v>34</v>
      </c>
      <c r="O20" s="8" t="s">
        <v>35</v>
      </c>
      <c r="P20" s="12" t="s">
        <v>36</v>
      </c>
      <c r="Q20" s="12" t="s">
        <v>37</v>
      </c>
      <c r="R20"/>
    </row>
    <row r="21" spans="1:18" ht="15" x14ac:dyDescent="0.25">
      <c r="A21" s="2"/>
      <c r="B21" s="1" t="s">
        <v>33</v>
      </c>
      <c r="C21" s="11"/>
      <c r="D21" s="2"/>
      <c r="E21" s="2"/>
      <c r="F21" s="2"/>
      <c r="G21" s="2"/>
      <c r="H21" s="26"/>
      <c r="I21" s="2"/>
      <c r="J21" s="8"/>
      <c r="K21" s="2"/>
      <c r="N21" s="2" t="s">
        <v>38</v>
      </c>
      <c r="O21" s="8" t="s">
        <v>39</v>
      </c>
      <c r="P21" s="2" t="s">
        <v>40</v>
      </c>
      <c r="Q21" s="12" t="s">
        <v>41</v>
      </c>
      <c r="R21"/>
    </row>
    <row r="22" spans="1:18" ht="15" x14ac:dyDescent="0.25">
      <c r="A22" s="4">
        <v>23</v>
      </c>
      <c r="B22" s="5" t="s">
        <v>10</v>
      </c>
      <c r="C22" s="6">
        <f>('Løntabel juni 2024'!I10/160.33)*(1+$D$7)</f>
        <v>189.29394208529388</v>
      </c>
      <c r="D22" s="6">
        <f>('Løntabel juni 2024'!J10/160.33)*(1+$D$7)</f>
        <v>192.2997100541233</v>
      </c>
      <c r="E22" s="6">
        <f>('Løntabel juni 2024'!K10/160.33)*(1+$D$7)</f>
        <v>194.37831692798477</v>
      </c>
      <c r="F22" s="6">
        <f>('Løntabel juni 2024'!L10/160.33)*(1+$D$7)</f>
        <v>197.38288400244357</v>
      </c>
      <c r="G22" s="6">
        <f>('Løntabel juni 2024'!M10/160.33)*(1+$D$7)</f>
        <v>199.46325689743824</v>
      </c>
      <c r="H22" s="26"/>
      <c r="I22" s="2"/>
      <c r="K22" s="2"/>
      <c r="L22" s="2"/>
      <c r="N22" s="2"/>
      <c r="O22" s="8"/>
      <c r="P22" s="2"/>
      <c r="Q22"/>
      <c r="R22"/>
    </row>
    <row r="23" spans="1:18" ht="15" x14ac:dyDescent="0.25">
      <c r="A23" s="2"/>
      <c r="B23" s="2" t="s">
        <v>16</v>
      </c>
      <c r="C23" s="14">
        <f>C22*$D$9</f>
        <v>10.411166814691164</v>
      </c>
      <c r="D23" s="14">
        <f t="shared" ref="D23:F23" si="0">D22*$D$9</f>
        <v>10.576484052976781</v>
      </c>
      <c r="E23" s="14">
        <f t="shared" si="0"/>
        <v>10.690807431039163</v>
      </c>
      <c r="F23" s="14">
        <f t="shared" si="0"/>
        <v>10.856058620134396</v>
      </c>
      <c r="G23" s="14">
        <f>G22*$D$9</f>
        <v>10.970479129359104</v>
      </c>
      <c r="H23" s="26"/>
      <c r="I23" s="2"/>
      <c r="K23" s="2"/>
      <c r="L23" s="2"/>
      <c r="N23" s="2"/>
      <c r="O23" s="8"/>
      <c r="P23" s="2"/>
      <c r="Q23"/>
      <c r="R23"/>
    </row>
    <row r="24" spans="1:18" ht="15" x14ac:dyDescent="0.25">
      <c r="A24" s="2"/>
      <c r="B24" s="2" t="s">
        <v>22</v>
      </c>
      <c r="C24" s="14">
        <f>C22-C23</f>
        <v>178.88277527060271</v>
      </c>
      <c r="D24" s="14">
        <f t="shared" ref="D24:F24" si="1">D22-D23</f>
        <v>181.72322600114651</v>
      </c>
      <c r="E24" s="14">
        <f t="shared" si="1"/>
        <v>183.68750949694561</v>
      </c>
      <c r="F24" s="14">
        <f t="shared" si="1"/>
        <v>186.52682538230917</v>
      </c>
      <c r="G24" s="14">
        <f>G22-G23</f>
        <v>188.49277776807915</v>
      </c>
      <c r="H24" s="26"/>
      <c r="I24" s="2"/>
      <c r="N24" s="2" t="s">
        <v>42</v>
      </c>
      <c r="O24"/>
      <c r="P24" s="2" t="s">
        <v>43</v>
      </c>
      <c r="Q24" s="2" t="s">
        <v>44</v>
      </c>
      <c r="R24"/>
    </row>
    <row r="25" spans="1:18" ht="15" x14ac:dyDescent="0.25">
      <c r="A25" s="2"/>
      <c r="B25" s="2" t="s">
        <v>27</v>
      </c>
      <c r="C25" s="14">
        <f>C22*$D$10</f>
        <v>20.822333629382328</v>
      </c>
      <c r="D25" s="14">
        <f>D22*$D$10</f>
        <v>21.152968105953562</v>
      </c>
      <c r="E25" s="14">
        <f>E22*$D$10</f>
        <v>21.381614862078326</v>
      </c>
      <c r="F25" s="14">
        <f>F22*$D$10</f>
        <v>21.712117240268793</v>
      </c>
      <c r="G25" s="14">
        <f>G22*$D$10</f>
        <v>21.940958258718208</v>
      </c>
      <c r="H25" s="26"/>
      <c r="I25" s="2"/>
      <c r="N25" s="2" t="s">
        <v>86</v>
      </c>
      <c r="O25"/>
      <c r="P25" s="2"/>
      <c r="Q25" s="2" t="s">
        <v>65</v>
      </c>
      <c r="R25"/>
    </row>
    <row r="26" spans="1:18" ht="15" x14ac:dyDescent="0.25">
      <c r="A26" s="2"/>
      <c r="B26" s="1"/>
      <c r="C26" s="2"/>
      <c r="D26" s="2"/>
      <c r="E26" s="2"/>
      <c r="F26" s="2"/>
      <c r="G26" s="2"/>
      <c r="H26" s="26"/>
      <c r="I26" s="2"/>
      <c r="N26" s="2" t="s">
        <v>45</v>
      </c>
      <c r="O26"/>
      <c r="P26" s="12" t="s">
        <v>46</v>
      </c>
      <c r="Q26" s="12" t="s">
        <v>47</v>
      </c>
      <c r="R26"/>
    </row>
    <row r="27" spans="1:18" ht="15" x14ac:dyDescent="0.25">
      <c r="A27" s="2"/>
      <c r="B27" s="1" t="s">
        <v>33</v>
      </c>
      <c r="C27" s="2"/>
      <c r="D27" s="2"/>
      <c r="E27" s="2"/>
      <c r="F27" s="2"/>
      <c r="G27" s="2"/>
      <c r="H27" s="26"/>
      <c r="I27" s="11"/>
      <c r="N27" s="2" t="s">
        <v>48</v>
      </c>
      <c r="O27"/>
      <c r="P27" s="12" t="s">
        <v>49</v>
      </c>
      <c r="Q27" s="12" t="s">
        <v>50</v>
      </c>
      <c r="R27"/>
    </row>
    <row r="28" spans="1:18" ht="15" x14ac:dyDescent="0.25">
      <c r="A28" s="4">
        <v>24</v>
      </c>
      <c r="B28" s="5" t="s">
        <v>10</v>
      </c>
      <c r="C28" s="6">
        <f>('Løntabel juni 2023'!C22/160.33)*(1+$D$7)</f>
        <v>192.39459199027968</v>
      </c>
      <c r="D28" s="6">
        <f>('Løntabel juni 2023'!D22/160.33)*(1+$D$7)</f>
        <v>195.29580302822984</v>
      </c>
      <c r="E28" s="6">
        <f>('Løntabel juni 2023'!E22/160.33)*(1+$D$7)</f>
        <v>197.30470538199859</v>
      </c>
      <c r="F28" s="6">
        <f>('Løntabel juni 2023'!F22/160.33)*(1+$D$7)</f>
        <v>200.20591641994872</v>
      </c>
      <c r="G28" s="6">
        <f>('Løntabel juni 2023'!G22/160.33)*(1+$D$7)</f>
        <v>202.21404004749118</v>
      </c>
      <c r="H28" s="26"/>
      <c r="I28" s="11"/>
      <c r="L28" s="2"/>
      <c r="N28" s="2" t="s">
        <v>51</v>
      </c>
      <c r="O28"/>
      <c r="P28"/>
      <c r="Q28" s="12" t="s">
        <v>52</v>
      </c>
      <c r="R28"/>
    </row>
    <row r="29" spans="1:18" ht="15" x14ac:dyDescent="0.25">
      <c r="A29" s="2"/>
      <c r="B29" s="2" t="s">
        <v>16</v>
      </c>
      <c r="C29" s="14">
        <f>C28*$D$9</f>
        <v>10.581702559465382</v>
      </c>
      <c r="D29" s="14">
        <f>D28*$D$9</f>
        <v>10.741269166552641</v>
      </c>
      <c r="E29" s="14">
        <f>E28*$D$9</f>
        <v>10.851758796009923</v>
      </c>
      <c r="F29" s="14">
        <f>F28*$D$9</f>
        <v>11.01132540309718</v>
      </c>
      <c r="G29" s="14">
        <f>G28*$D$9</f>
        <v>11.121772202612014</v>
      </c>
      <c r="H29" s="26"/>
      <c r="I29" s="11"/>
      <c r="L29" s="2"/>
      <c r="N29" s="11" t="s">
        <v>53</v>
      </c>
      <c r="O29"/>
      <c r="P29"/>
      <c r="Q29" s="12" t="s">
        <v>54</v>
      </c>
      <c r="R29"/>
    </row>
    <row r="30" spans="1:18" ht="15" x14ac:dyDescent="0.25">
      <c r="A30" s="2"/>
      <c r="B30" s="2" t="s">
        <v>22</v>
      </c>
      <c r="C30" s="14">
        <f>C28-C29</f>
        <v>181.81288943081429</v>
      </c>
      <c r="D30" s="14">
        <f>D28-D29</f>
        <v>184.55453386167721</v>
      </c>
      <c r="E30" s="14">
        <f>E28-E29</f>
        <v>186.45294658598866</v>
      </c>
      <c r="F30" s="14">
        <f>F28-F29</f>
        <v>189.19459101685155</v>
      </c>
      <c r="G30" s="14">
        <f>G28-G29</f>
        <v>191.09226784487916</v>
      </c>
      <c r="H30" s="26"/>
      <c r="I30" s="11"/>
      <c r="N30" s="11"/>
      <c r="O30"/>
      <c r="P30"/>
      <c r="Q30" s="2" t="s">
        <v>56</v>
      </c>
      <c r="R30"/>
    </row>
    <row r="31" spans="1:18" ht="15" x14ac:dyDescent="0.25">
      <c r="A31" s="2"/>
      <c r="B31" s="2" t="s">
        <v>27</v>
      </c>
      <c r="C31" s="14">
        <f>C28*$D$10</f>
        <v>21.163405118930765</v>
      </c>
      <c r="D31" s="14">
        <f>D28*$D$10</f>
        <v>21.482538333105282</v>
      </c>
      <c r="E31" s="14">
        <f>E28*$D$10</f>
        <v>21.703517592019846</v>
      </c>
      <c r="F31" s="14">
        <f>F28*$D$10</f>
        <v>22.02265080619436</v>
      </c>
      <c r="G31" s="14">
        <f>G28*$D$10</f>
        <v>22.243544405224029</v>
      </c>
      <c r="H31" s="26"/>
      <c r="N31" s="11" t="s">
        <v>55</v>
      </c>
      <c r="O31"/>
      <c r="P31"/>
      <c r="Q31" s="2" t="s">
        <v>66</v>
      </c>
      <c r="R31"/>
    </row>
    <row r="32" spans="1:18" ht="15" x14ac:dyDescent="0.25">
      <c r="A32" s="2"/>
      <c r="B32" s="2"/>
      <c r="C32" s="14"/>
      <c r="D32" s="14"/>
      <c r="E32" s="14"/>
      <c r="F32" s="14"/>
      <c r="G32" s="14"/>
      <c r="H32" s="26"/>
      <c r="N32" s="11" t="s">
        <v>57</v>
      </c>
      <c r="O32"/>
      <c r="P32"/>
      <c r="Q32" s="12" t="s">
        <v>58</v>
      </c>
      <c r="R32"/>
    </row>
    <row r="33" spans="1:21" ht="15" x14ac:dyDescent="0.25">
      <c r="A33" s="4">
        <v>25</v>
      </c>
      <c r="B33" s="5" t="s">
        <v>10</v>
      </c>
      <c r="C33" s="6">
        <f>('Løntabel juni 2023'!C27/160.33)*(1+$D$7)</f>
        <v>195.49552229781941</v>
      </c>
      <c r="D33" s="6">
        <f>('Løntabel juni 2023'!D27/160.33)*(1+$D$7)</f>
        <v>198.30592207296718</v>
      </c>
      <c r="E33" s="6">
        <f>('Løntabel juni 2023'!E27/160.33)*(1+$D$7)</f>
        <v>200.25136299420961</v>
      </c>
      <c r="F33" s="6">
        <f>('Løntabel juni 2023'!F27/160.33)*(1+$D$7)</f>
        <v>203.06323286658821</v>
      </c>
      <c r="G33" s="6">
        <f>('Løntabel juni 2023'!G27/160.33)*(1+$D$7)</f>
        <v>205.0085957478293</v>
      </c>
      <c r="H33" s="26"/>
      <c r="N33"/>
      <c r="O33"/>
      <c r="P33"/>
      <c r="Q33" s="12" t="s">
        <v>59</v>
      </c>
      <c r="R33"/>
    </row>
    <row r="34" spans="1:21" ht="15" x14ac:dyDescent="0.25">
      <c r="A34" s="2"/>
      <c r="B34" s="2" t="s">
        <v>16</v>
      </c>
      <c r="C34" s="14">
        <f>C33*$D$9</f>
        <v>10.752253726380067</v>
      </c>
      <c r="D34" s="14">
        <f>D33*$D$9</f>
        <v>10.906825714013195</v>
      </c>
      <c r="E34" s="14">
        <f>E33*$D$9</f>
        <v>11.013824964681529</v>
      </c>
      <c r="F34" s="14">
        <f>F33*$D$9</f>
        <v>11.168477807662352</v>
      </c>
      <c r="G34" s="14">
        <f>G33*$D$9</f>
        <v>11.275472766130612</v>
      </c>
      <c r="H34" s="26"/>
      <c r="N34"/>
      <c r="O34"/>
      <c r="P34"/>
      <c r="Q34" s="12" t="s">
        <v>60</v>
      </c>
      <c r="R34"/>
    </row>
    <row r="35" spans="1:21" ht="15" x14ac:dyDescent="0.25">
      <c r="A35" s="2"/>
      <c r="B35" s="2" t="s">
        <v>22</v>
      </c>
      <c r="C35" s="14">
        <f>C33-C34</f>
        <v>184.74326857143933</v>
      </c>
      <c r="D35" s="14">
        <f>D33-D34</f>
        <v>187.39909635895398</v>
      </c>
      <c r="E35" s="14">
        <f>E33-E34</f>
        <v>189.23753802952808</v>
      </c>
      <c r="F35" s="14">
        <f>F33-F34</f>
        <v>191.89475505892585</v>
      </c>
      <c r="G35" s="14">
        <f>G33-G34</f>
        <v>193.7331229816987</v>
      </c>
      <c r="H35" s="26"/>
      <c r="N35"/>
      <c r="O35"/>
      <c r="P35"/>
      <c r="Q35" s="12" t="s">
        <v>61</v>
      </c>
      <c r="R35"/>
    </row>
    <row r="36" spans="1:21" ht="15" x14ac:dyDescent="0.25">
      <c r="A36" s="2"/>
      <c r="B36" s="2" t="s">
        <v>27</v>
      </c>
      <c r="C36" s="14">
        <f>C33*$D$10</f>
        <v>21.504507452760134</v>
      </c>
      <c r="D36" s="14">
        <f>D33*$D$10</f>
        <v>21.81365142802639</v>
      </c>
      <c r="E36" s="14">
        <f>E33*$D$10</f>
        <v>22.027649929363058</v>
      </c>
      <c r="F36" s="14">
        <f>F33*$D$10</f>
        <v>22.336955615324705</v>
      </c>
      <c r="G36" s="14">
        <f>G33*$D$10</f>
        <v>22.550945532261224</v>
      </c>
      <c r="H36" s="26"/>
      <c r="N36"/>
      <c r="O36"/>
      <c r="P36"/>
      <c r="Q36" s="12" t="s">
        <v>92</v>
      </c>
      <c r="R36"/>
    </row>
    <row r="37" spans="1:21" ht="15" x14ac:dyDescent="0.25">
      <c r="A37" s="2"/>
      <c r="B37" s="2"/>
      <c r="C37" s="14"/>
      <c r="D37" s="14"/>
      <c r="E37" s="14"/>
      <c r="F37" s="14"/>
      <c r="G37" s="14"/>
      <c r="H37" s="26"/>
      <c r="L37" s="2"/>
      <c r="N37"/>
      <c r="O37"/>
      <c r="P37"/>
      <c r="Q37" s="12" t="s">
        <v>93</v>
      </c>
      <c r="R37"/>
    </row>
    <row r="38" spans="1:21" ht="15" x14ac:dyDescent="0.25">
      <c r="A38" s="4">
        <v>26</v>
      </c>
      <c r="B38" s="5" t="s">
        <v>10</v>
      </c>
      <c r="C38" s="6">
        <f>('Løntabel juni 2023'!C32/160.33)*(1+$D$7)</f>
        <v>198.66777506694683</v>
      </c>
      <c r="D38" s="6">
        <f>('Løntabel juni 2023'!D32/160.33)*(1+$D$7)</f>
        <v>201.38228666469016</v>
      </c>
      <c r="E38" s="6">
        <f>('Løntabel juni 2023'!E32/160.33)*(1+$D$7)</f>
        <v>203.26059551926784</v>
      </c>
      <c r="F38" s="6">
        <f>('Løntabel juni 2023'!F32/160.33)*(1+$D$7)</f>
        <v>205.97451969374129</v>
      </c>
      <c r="G38" s="6">
        <f>('Løntabel juni 2023'!G32/160.33)*(1+$D$7)</f>
        <v>207.85289621080406</v>
      </c>
      <c r="H38" s="26"/>
      <c r="N38"/>
      <c r="O38"/>
      <c r="P38"/>
      <c r="Q38" s="12" t="s">
        <v>63</v>
      </c>
      <c r="R38"/>
    </row>
    <row r="39" spans="1:21" ht="15" x14ac:dyDescent="0.25">
      <c r="A39" s="2"/>
      <c r="B39" s="2" t="s">
        <v>16</v>
      </c>
      <c r="C39" s="14">
        <f>C38*$D$9</f>
        <v>10.926727628682075</v>
      </c>
      <c r="D39" s="14">
        <f>D38*$D$9</f>
        <v>11.076025766557958</v>
      </c>
      <c r="E39" s="14">
        <f>E38*$D$9</f>
        <v>11.179332753559731</v>
      </c>
      <c r="F39" s="14">
        <f>F38*$D$9</f>
        <v>11.32859858315577</v>
      </c>
      <c r="G39" s="14">
        <f>G38*$D$9</f>
        <v>11.431909291594224</v>
      </c>
      <c r="H39" s="26"/>
      <c r="N39"/>
      <c r="O39"/>
      <c r="P39"/>
      <c r="Q39" s="2" t="s">
        <v>64</v>
      </c>
      <c r="R39"/>
    </row>
    <row r="40" spans="1:21" x14ac:dyDescent="0.2">
      <c r="A40" s="2"/>
      <c r="B40" s="2" t="s">
        <v>22</v>
      </c>
      <c r="C40" s="14">
        <f>C38-C39</f>
        <v>187.74104743826476</v>
      </c>
      <c r="D40" s="14">
        <f>D38-D39</f>
        <v>190.30626089813219</v>
      </c>
      <c r="E40" s="14">
        <f>E38-E39</f>
        <v>192.08126276570812</v>
      </c>
      <c r="F40" s="14">
        <f>F38-F39</f>
        <v>194.6459211105855</v>
      </c>
      <c r="G40" s="14">
        <f>G38-G39</f>
        <v>196.42098691920984</v>
      </c>
      <c r="H40" s="26"/>
      <c r="N40" s="14"/>
      <c r="O40" s="14"/>
      <c r="P40" s="14"/>
      <c r="Q40" s="14"/>
      <c r="R40" s="14"/>
    </row>
    <row r="41" spans="1:21" ht="13.5" thickBot="1" x14ac:dyDescent="0.25">
      <c r="A41" s="2"/>
      <c r="B41" s="2" t="s">
        <v>27</v>
      </c>
      <c r="C41" s="14">
        <f>C38*$D$10</f>
        <v>21.85345525736415</v>
      </c>
      <c r="D41" s="14">
        <f>D38*$D$10</f>
        <v>22.152051533115916</v>
      </c>
      <c r="E41" s="14">
        <f>E38*$D$10</f>
        <v>22.358665507119461</v>
      </c>
      <c r="F41" s="14">
        <f>F38*$D$10</f>
        <v>22.657197166311541</v>
      </c>
      <c r="G41" s="14">
        <f>G38*$D$10</f>
        <v>22.863818583188447</v>
      </c>
      <c r="H41" s="26"/>
      <c r="N41" s="14"/>
      <c r="O41" s="14"/>
      <c r="P41" s="14"/>
      <c r="Q41" s="14"/>
      <c r="R41" s="14"/>
    </row>
    <row r="42" spans="1:21" ht="12.75" customHeight="1" x14ac:dyDescent="0.2">
      <c r="A42" s="34">
        <v>27</v>
      </c>
      <c r="B42" s="35" t="s">
        <v>10</v>
      </c>
      <c r="C42" s="6">
        <f>('Løntabel juni 2023'!C37/160.33)*(1+$D$7)</f>
        <v>201.91277679447356</v>
      </c>
      <c r="D42" s="6">
        <f>('Løntabel juni 2023'!D37/160.33)*(1+$D$7)</f>
        <v>204.52280265945996</v>
      </c>
      <c r="E42" s="6">
        <f>('Løntabel juni 2023'!E37/160.33)*(1+$D$7)</f>
        <v>206.32912005155791</v>
      </c>
      <c r="F42" s="6">
        <f>('Løntabel juni 2023'!F37/160.33)*(1+$D$7)</f>
        <v>208.93914591654428</v>
      </c>
      <c r="G42" s="6">
        <f>('Løntabel juni 2023'!G37/160.33)*(1+$D$7)</f>
        <v>210.74546330864229</v>
      </c>
      <c r="H42" s="26"/>
      <c r="N42" s="14"/>
      <c r="O42" s="14"/>
      <c r="P42" s="14"/>
      <c r="Q42" s="14"/>
      <c r="R42" s="14"/>
      <c r="U42" s="27"/>
    </row>
    <row r="43" spans="1:21" x14ac:dyDescent="0.2">
      <c r="A43" s="37"/>
      <c r="B43" s="2" t="s">
        <v>16</v>
      </c>
      <c r="C43" s="38">
        <f>C42*$D$9</f>
        <v>11.105202723696046</v>
      </c>
      <c r="D43" s="38">
        <f>D42*$D$9</f>
        <v>11.248754146270297</v>
      </c>
      <c r="E43" s="38">
        <f>E42*$D$9</f>
        <v>11.348101602835685</v>
      </c>
      <c r="F43" s="38">
        <f>F42*$D$9</f>
        <v>11.491653025409935</v>
      </c>
      <c r="G43" s="38">
        <f>G42*$D$9</f>
        <v>11.591000481975327</v>
      </c>
      <c r="H43" s="26"/>
      <c r="N43" s="14"/>
      <c r="O43" s="14"/>
      <c r="P43" s="14"/>
      <c r="Q43" s="14"/>
      <c r="R43" s="14"/>
      <c r="U43" s="27"/>
    </row>
    <row r="44" spans="1:21" x14ac:dyDescent="0.2">
      <c r="A44" s="37"/>
      <c r="B44" s="2" t="s">
        <v>22</v>
      </c>
      <c r="C44" s="38">
        <f>C42-C43</f>
        <v>190.80757407077752</v>
      </c>
      <c r="D44" s="38">
        <f>D42-D43</f>
        <v>193.27404851318965</v>
      </c>
      <c r="E44" s="38">
        <f>E42-E43</f>
        <v>194.98101844872221</v>
      </c>
      <c r="F44" s="38">
        <f>F42-F43</f>
        <v>197.44749289113435</v>
      </c>
      <c r="G44" s="38">
        <f>G42-G43</f>
        <v>199.15446282666696</v>
      </c>
      <c r="H44" s="26"/>
      <c r="N44" s="14"/>
      <c r="O44" s="14"/>
      <c r="P44" s="14"/>
      <c r="Q44" s="14"/>
      <c r="R44" s="14"/>
      <c r="U44" s="27"/>
    </row>
    <row r="45" spans="1:21" ht="13.5" thickBot="1" x14ac:dyDescent="0.25">
      <c r="A45" s="39"/>
      <c r="B45" s="40" t="s">
        <v>27</v>
      </c>
      <c r="C45" s="41">
        <f>C42*$D$10</f>
        <v>22.210405447392091</v>
      </c>
      <c r="D45" s="41">
        <f>D42*$D$10</f>
        <v>22.497508292540594</v>
      </c>
      <c r="E45" s="41">
        <f>E42*$D$10</f>
        <v>22.69620320567137</v>
      </c>
      <c r="F45" s="41">
        <f>F42*$D$10</f>
        <v>22.98330605081987</v>
      </c>
      <c r="G45" s="41">
        <f>G42*$D$10</f>
        <v>23.182000963950653</v>
      </c>
      <c r="H45" s="26"/>
      <c r="N45" s="14"/>
      <c r="O45" s="14"/>
      <c r="P45" s="14"/>
      <c r="Q45" s="14"/>
      <c r="R45" s="14"/>
      <c r="U45" s="27"/>
    </row>
    <row r="46" spans="1:21" x14ac:dyDescent="0.2">
      <c r="A46" s="2"/>
      <c r="B46" s="2"/>
      <c r="C46" s="14"/>
      <c r="D46" s="14"/>
      <c r="E46" s="14"/>
      <c r="F46" s="14"/>
      <c r="G46" s="14"/>
      <c r="H46" s="26"/>
      <c r="N46" s="14"/>
      <c r="O46" s="14"/>
      <c r="P46" s="14"/>
      <c r="Q46" s="14"/>
      <c r="R46" s="14"/>
    </row>
    <row r="47" spans="1:21" x14ac:dyDescent="0.2">
      <c r="A47" s="4">
        <v>28</v>
      </c>
      <c r="B47" s="5" t="s">
        <v>10</v>
      </c>
      <c r="C47" s="6">
        <f>('Løntabel juni 2023'!C42/160.33)*(1+$D$7)</f>
        <v>205.22919587586307</v>
      </c>
      <c r="D47" s="6">
        <f>('Løntabel juni 2023'!D42/160.33)*(1+$D$7)</f>
        <v>207.72818426017474</v>
      </c>
      <c r="E47" s="6">
        <f>('Løntabel juni 2023'!E42/160.33)*(1+$D$7)</f>
        <v>209.45810196798544</v>
      </c>
      <c r="F47" s="6">
        <f>('Løntabel juni 2023'!F42/160.33)*(1+$D$7)</f>
        <v>211.95709035229706</v>
      </c>
      <c r="G47" s="6">
        <f>('Løntabel juni 2023'!G42/160.33)*(1+$D$7)</f>
        <v>213.68635297435262</v>
      </c>
      <c r="H47" s="26"/>
      <c r="N47" s="14"/>
      <c r="O47" s="14"/>
      <c r="P47" s="14"/>
      <c r="Q47" s="14"/>
      <c r="R47" s="14"/>
    </row>
    <row r="48" spans="1:21" x14ac:dyDescent="0.2">
      <c r="A48" s="2"/>
      <c r="B48" s="2" t="s">
        <v>16</v>
      </c>
      <c r="C48" s="14">
        <f>C47*$D$9</f>
        <v>11.287605773172469</v>
      </c>
      <c r="D48" s="14">
        <f>D47*$D$9</f>
        <v>11.425050134309611</v>
      </c>
      <c r="E48" s="14">
        <f>E47*$D$9</f>
        <v>11.520195608239199</v>
      </c>
      <c r="F48" s="14">
        <f>F47*$D$9</f>
        <v>11.657639969376339</v>
      </c>
      <c r="G48" s="14">
        <f>G47*$D$9</f>
        <v>11.752749413589394</v>
      </c>
      <c r="H48" s="26"/>
      <c r="N48" s="14"/>
      <c r="O48" s="14"/>
      <c r="P48" s="14"/>
      <c r="Q48" s="14"/>
      <c r="R48" s="14"/>
    </row>
    <row r="49" spans="1:19" x14ac:dyDescent="0.2">
      <c r="A49" s="2"/>
      <c r="B49" s="2" t="s">
        <v>22</v>
      </c>
      <c r="C49" s="14">
        <f>C47-C48</f>
        <v>193.94159010269061</v>
      </c>
      <c r="D49" s="14">
        <f>D47-D48</f>
        <v>196.30313412586514</v>
      </c>
      <c r="E49" s="14">
        <f>E47-E48</f>
        <v>197.93790635974625</v>
      </c>
      <c r="F49" s="14">
        <f>F47-F48</f>
        <v>200.29945038292072</v>
      </c>
      <c r="G49" s="14">
        <f>G47-G48</f>
        <v>201.93360356076323</v>
      </c>
      <c r="H49" s="26"/>
      <c r="N49" s="14"/>
      <c r="O49" s="14"/>
      <c r="P49" s="14"/>
      <c r="Q49" s="14"/>
      <c r="R49" s="14"/>
    </row>
    <row r="50" spans="1:19" x14ac:dyDescent="0.2">
      <c r="A50" s="2"/>
      <c r="B50" s="2" t="s">
        <v>27</v>
      </c>
      <c r="C50" s="14">
        <f>C47*$D$10</f>
        <v>22.575211546344939</v>
      </c>
      <c r="D50" s="14">
        <f>D47*$D$10</f>
        <v>22.850100268619222</v>
      </c>
      <c r="E50" s="14">
        <f>E47*$D$10</f>
        <v>23.040391216478397</v>
      </c>
      <c r="F50" s="14">
        <f>F47*$D$10</f>
        <v>23.315279938752678</v>
      </c>
      <c r="G50" s="14">
        <f>G47*$D$10</f>
        <v>23.505498827178787</v>
      </c>
      <c r="H50" s="26"/>
      <c r="N50" s="14"/>
      <c r="O50" s="14"/>
      <c r="P50" s="14"/>
      <c r="Q50" s="14"/>
      <c r="R50" s="14"/>
    </row>
    <row r="51" spans="1:19" x14ac:dyDescent="0.2">
      <c r="A51" s="4">
        <v>29</v>
      </c>
      <c r="B51" s="5" t="s">
        <v>10</v>
      </c>
      <c r="C51" s="6">
        <f>('Løntabel juni 2023'!C46/160.33)*(1+$D$7)</f>
        <v>208.62057483007538</v>
      </c>
      <c r="D51" s="6">
        <f>('Løntabel juni 2023'!D46/160.33)*(1+$D$7)</f>
        <v>211.00132023558936</v>
      </c>
      <c r="E51" s="6">
        <f>('Løntabel juni 2023'!E46/160.33)*(1+$D$7)</f>
        <v>212.64910656685288</v>
      </c>
      <c r="F51" s="6">
        <f>('Løntabel juni 2023'!F46/160.33)*(1+$D$7)</f>
        <v>215.02919688661183</v>
      </c>
      <c r="G51" s="6">
        <f>('Løntabel juni 2023'!G46/160.33)*(1+$D$7)</f>
        <v>216.67763830363057</v>
      </c>
      <c r="H51" s="26"/>
      <c r="N51" s="14"/>
      <c r="O51" s="14"/>
      <c r="P51" s="14"/>
      <c r="Q51" s="14"/>
      <c r="R51" s="14"/>
    </row>
    <row r="52" spans="1:19" x14ac:dyDescent="0.2">
      <c r="A52" s="2"/>
      <c r="B52" s="2" t="s">
        <v>16</v>
      </c>
      <c r="C52" s="14">
        <f>C51*$D$9</f>
        <v>11.474131615654146</v>
      </c>
      <c r="D52" s="14">
        <f>D51*$D$9</f>
        <v>11.605072612957414</v>
      </c>
      <c r="E52" s="14">
        <f>E51*$D$9</f>
        <v>11.695700861176908</v>
      </c>
      <c r="F52" s="14">
        <f>F51*$D$9</f>
        <v>11.82660582876365</v>
      </c>
      <c r="G52" s="14">
        <f>G51*$D$9</f>
        <v>11.917270106699682</v>
      </c>
      <c r="H52" s="26"/>
      <c r="N52" s="14"/>
      <c r="O52" s="14"/>
      <c r="P52" s="14"/>
      <c r="Q52" s="14"/>
      <c r="R52" s="14"/>
    </row>
    <row r="53" spans="1:19" x14ac:dyDescent="0.2">
      <c r="A53" s="2"/>
      <c r="B53" s="2" t="s">
        <v>22</v>
      </c>
      <c r="C53" s="14">
        <f>C51-C52</f>
        <v>197.14644321442123</v>
      </c>
      <c r="D53" s="14">
        <f>D51-D52</f>
        <v>199.39624762263196</v>
      </c>
      <c r="E53" s="14">
        <f>E51-E52</f>
        <v>200.95340570567598</v>
      </c>
      <c r="F53" s="14">
        <f>F51-F52</f>
        <v>203.20259105784817</v>
      </c>
      <c r="G53" s="14">
        <f>G51-G52</f>
        <v>204.7603681969309</v>
      </c>
      <c r="H53" s="26"/>
      <c r="N53" s="14"/>
      <c r="O53" s="14"/>
      <c r="P53" s="14"/>
      <c r="Q53" s="14"/>
      <c r="R53" s="14"/>
    </row>
    <row r="54" spans="1:19" x14ac:dyDescent="0.2">
      <c r="A54" s="2"/>
      <c r="B54" s="2" t="s">
        <v>27</v>
      </c>
      <c r="C54" s="14">
        <f>C51*$D$10</f>
        <v>22.948263231308292</v>
      </c>
      <c r="D54" s="14">
        <f>D51*$D$10</f>
        <v>23.210145225914829</v>
      </c>
      <c r="E54" s="14">
        <f>E51*$D$10</f>
        <v>23.391401722353816</v>
      </c>
      <c r="F54" s="14">
        <f>F51*$D$10</f>
        <v>23.653211657527301</v>
      </c>
      <c r="G54" s="14">
        <f>G51*$D$10</f>
        <v>23.834540213399364</v>
      </c>
      <c r="H54" s="26"/>
      <c r="N54" s="14"/>
      <c r="O54" s="14"/>
      <c r="P54" s="14"/>
      <c r="Q54" s="14"/>
      <c r="R54" s="14"/>
    </row>
    <row r="55" spans="1:19" x14ac:dyDescent="0.2">
      <c r="A55" s="4">
        <v>30</v>
      </c>
      <c r="B55" s="5" t="s">
        <v>10</v>
      </c>
      <c r="C55" s="6">
        <f>('Løntabel juni 2023'!C50/160.33)*(1+$D$7)</f>
        <v>212.08544935871632</v>
      </c>
      <c r="D55" s="6">
        <f>('Løntabel juni 2023'!D50/160.33)*(1+$D$7)</f>
        <v>214.33939158647945</v>
      </c>
      <c r="E55" s="6">
        <f>('Løntabel juni 2023'!E50/160.33)*(1+$D$7)</f>
        <v>215.90062471234896</v>
      </c>
      <c r="F55" s="6">
        <f>('Løntabel juni 2023'!F50/160.33)*(1+$D$7)</f>
        <v>218.15452913852943</v>
      </c>
      <c r="G55" s="6">
        <f>('Løntabel juni 2023'!G50/160.33)*(1+$D$7)</f>
        <v>219.71510717864376</v>
      </c>
      <c r="H55" s="26"/>
      <c r="N55" s="14"/>
      <c r="O55" s="14"/>
      <c r="P55" s="14"/>
      <c r="Q55" s="14"/>
      <c r="R55" s="14"/>
    </row>
    <row r="56" spans="1:19" x14ac:dyDescent="0.2">
      <c r="A56" s="2"/>
      <c r="B56" s="2" t="s">
        <v>16</v>
      </c>
      <c r="C56" s="14">
        <f>C55*$D$9</f>
        <v>11.664699714729398</v>
      </c>
      <c r="D56" s="14">
        <f>D55*$D$9</f>
        <v>11.78866653725637</v>
      </c>
      <c r="E56" s="14">
        <f>E55*$D$9</f>
        <v>11.874534359179192</v>
      </c>
      <c r="F56" s="14">
        <f>F55*$D$9</f>
        <v>11.998499102619119</v>
      </c>
      <c r="G56" s="14">
        <f>G55*$D$9</f>
        <v>12.084330894825406</v>
      </c>
      <c r="H56" s="26"/>
      <c r="N56" s="14"/>
      <c r="O56" s="14"/>
      <c r="P56" s="14"/>
      <c r="Q56" s="14"/>
      <c r="R56" s="14"/>
    </row>
    <row r="57" spans="1:19" x14ac:dyDescent="0.2">
      <c r="A57" s="2"/>
      <c r="B57" s="2" t="s">
        <v>22</v>
      </c>
      <c r="C57" s="14">
        <f>C55-C56</f>
        <v>200.42074964398691</v>
      </c>
      <c r="D57" s="14">
        <f>D55-D56</f>
        <v>202.55072504922308</v>
      </c>
      <c r="E57" s="14">
        <f>E55-E56</f>
        <v>204.02609035316976</v>
      </c>
      <c r="F57" s="14">
        <f>F55-F56</f>
        <v>206.15603003591031</v>
      </c>
      <c r="G57" s="14">
        <f>G55-G56</f>
        <v>207.63077628381836</v>
      </c>
      <c r="H57" s="26"/>
      <c r="N57" s="14"/>
      <c r="O57" s="14"/>
      <c r="P57" s="14"/>
      <c r="Q57" s="14"/>
      <c r="R57" s="14"/>
    </row>
    <row r="58" spans="1:19" x14ac:dyDescent="0.2">
      <c r="A58" s="2"/>
      <c r="B58" s="2" t="s">
        <v>27</v>
      </c>
      <c r="C58" s="14">
        <f>C55*$D$10</f>
        <v>23.329399429458796</v>
      </c>
      <c r="D58" s="14">
        <f>D55*$D$10</f>
        <v>23.57733307451274</v>
      </c>
      <c r="E58" s="14">
        <f>E55*$D$10</f>
        <v>23.749068718358384</v>
      </c>
      <c r="F58" s="14">
        <f>F55*$D$10</f>
        <v>23.996998205238238</v>
      </c>
      <c r="G58" s="14">
        <f>G55*$D$10</f>
        <v>24.168661789650812</v>
      </c>
      <c r="H58" s="26"/>
      <c r="N58" s="14"/>
      <c r="O58" s="14"/>
      <c r="P58" s="14"/>
      <c r="Q58" s="14"/>
      <c r="R58" s="14"/>
    </row>
    <row r="59" spans="1:19" x14ac:dyDescent="0.2">
      <c r="A59" s="2"/>
      <c r="B59" s="2"/>
      <c r="C59" s="14"/>
      <c r="D59" s="14"/>
      <c r="E59" s="14"/>
      <c r="F59" s="14"/>
      <c r="G59" s="14"/>
      <c r="H59" s="26"/>
      <c r="N59" s="14"/>
      <c r="O59" s="14"/>
      <c r="P59" s="14"/>
      <c r="Q59" s="14"/>
      <c r="R59" s="14"/>
    </row>
    <row r="60" spans="1:19" x14ac:dyDescent="0.2">
      <c r="A60" s="4">
        <v>31</v>
      </c>
      <c r="B60" s="5" t="s">
        <v>10</v>
      </c>
      <c r="C60" s="6">
        <f>('Løntabel juni 2023'!C55/160.33)*(1+$D$7)</f>
        <v>215.62884600969707</v>
      </c>
      <c r="D60" s="6">
        <f>('Løntabel juni 2023'!D55/160.33)*(1+$D$7)</f>
        <v>217.74944048471244</v>
      </c>
      <c r="E60" s="6">
        <f>('Løntabel juni 2023'!E55/160.33)*(1+$D$7)</f>
        <v>219.21699634760094</v>
      </c>
      <c r="F60" s="6">
        <f>('Løntabel juni 2023'!F55/160.33)*(1+$D$7)</f>
        <v>221.33759082261628</v>
      </c>
      <c r="G60" s="6">
        <f>('Løntabel juni 2023'!G55/160.33)*(1+$D$7)</f>
        <v>222.80514668550478</v>
      </c>
      <c r="H60" s="26"/>
      <c r="N60" s="14"/>
      <c r="O60" s="14"/>
      <c r="P60" s="14"/>
      <c r="Q60" s="14"/>
      <c r="R60" s="14"/>
    </row>
    <row r="61" spans="1:19" x14ac:dyDescent="0.2">
      <c r="A61" s="2"/>
      <c r="B61" s="2" t="s">
        <v>16</v>
      </c>
      <c r="C61" s="14">
        <f>C60*$D$9</f>
        <v>11.859586530533338</v>
      </c>
      <c r="D61" s="14">
        <f>D60*$D$9</f>
        <v>11.976219226659184</v>
      </c>
      <c r="E61" s="14">
        <f>E60*$D$9</f>
        <v>12.056934799118052</v>
      </c>
      <c r="F61" s="14">
        <f>F60*$D$9</f>
        <v>12.173567495243896</v>
      </c>
      <c r="G61" s="14">
        <f>G60*$D$9</f>
        <v>12.254283067702763</v>
      </c>
      <c r="N61" s="14"/>
      <c r="O61" s="14"/>
      <c r="P61" s="14"/>
      <c r="Q61" s="14"/>
      <c r="R61" s="14"/>
    </row>
    <row r="62" spans="1:19" x14ac:dyDescent="0.2">
      <c r="A62" s="2"/>
      <c r="B62" s="2" t="s">
        <v>22</v>
      </c>
      <c r="C62" s="14">
        <f>C60-C61</f>
        <v>203.76925947916374</v>
      </c>
      <c r="D62" s="14">
        <f>D60-D61</f>
        <v>205.77322125805324</v>
      </c>
      <c r="E62" s="14">
        <f>E60-E61</f>
        <v>207.1600615484829</v>
      </c>
      <c r="F62" s="14">
        <f>F60-F61</f>
        <v>209.16402332737238</v>
      </c>
      <c r="G62" s="14">
        <f>G60-G61</f>
        <v>210.55086361780201</v>
      </c>
      <c r="H62" s="26"/>
      <c r="N62" s="14"/>
      <c r="O62" s="14"/>
      <c r="P62" s="14"/>
      <c r="Q62" s="14"/>
      <c r="R62" s="14"/>
      <c r="S62" s="26"/>
    </row>
    <row r="63" spans="1:19" x14ac:dyDescent="0.2">
      <c r="A63" s="2"/>
      <c r="B63" s="2" t="s">
        <v>27</v>
      </c>
      <c r="C63" s="14">
        <f>C60*$D$10</f>
        <v>23.719173061066677</v>
      </c>
      <c r="D63" s="14">
        <f>D60*$D$10</f>
        <v>23.952438453318369</v>
      </c>
      <c r="E63" s="14">
        <f>E60*$D$10</f>
        <v>24.113869598236104</v>
      </c>
      <c r="F63" s="14">
        <f>F60*$D$10</f>
        <v>24.347134990487792</v>
      </c>
      <c r="G63" s="14">
        <f>G60*$D$10</f>
        <v>24.508566135405527</v>
      </c>
      <c r="H63" s="26"/>
      <c r="N63" s="14"/>
      <c r="O63" s="14"/>
      <c r="P63" s="14"/>
      <c r="Q63" s="14"/>
      <c r="R63" s="14"/>
    </row>
    <row r="64" spans="1:19" x14ac:dyDescent="0.2">
      <c r="A64" s="2"/>
      <c r="B64" s="1"/>
      <c r="C64" s="2"/>
      <c r="D64" s="2"/>
      <c r="E64" s="2"/>
      <c r="F64" s="2"/>
      <c r="G64" s="2"/>
      <c r="N64" s="14"/>
      <c r="O64" s="14"/>
      <c r="P64" s="14"/>
      <c r="Q64" s="14"/>
      <c r="R64" s="14"/>
    </row>
    <row r="65" spans="1:18" x14ac:dyDescent="0.2">
      <c r="A65" s="2"/>
      <c r="B65" s="1"/>
      <c r="C65" s="2"/>
      <c r="D65" s="2"/>
      <c r="E65" s="2"/>
      <c r="F65" s="2"/>
      <c r="G65" s="2"/>
      <c r="N65" s="14"/>
      <c r="O65" s="14"/>
      <c r="P65" s="14"/>
      <c r="Q65" s="14"/>
      <c r="R65" s="14"/>
    </row>
    <row r="66" spans="1:18" x14ac:dyDescent="0.2">
      <c r="A66" s="4"/>
      <c r="B66" s="5"/>
      <c r="C66" s="6"/>
      <c r="D66" s="6"/>
      <c r="E66" s="6"/>
      <c r="F66" s="6"/>
      <c r="G66" s="6"/>
      <c r="N66" s="14"/>
      <c r="O66" s="14"/>
      <c r="P66" s="14"/>
      <c r="Q66" s="14"/>
      <c r="R66" s="14"/>
    </row>
    <row r="67" spans="1:18" x14ac:dyDescent="0.2">
      <c r="A67" s="2"/>
      <c r="B67" s="2"/>
      <c r="C67" s="14"/>
      <c r="D67" s="14"/>
      <c r="E67" s="14"/>
      <c r="F67" s="14"/>
      <c r="G67" s="14"/>
      <c r="N67" s="14"/>
      <c r="O67" s="14"/>
      <c r="P67" s="14"/>
      <c r="Q67" s="14"/>
      <c r="R67" s="14"/>
    </row>
    <row r="68" spans="1:18" x14ac:dyDescent="0.2">
      <c r="A68" s="2"/>
      <c r="B68" s="2"/>
      <c r="C68" s="14"/>
      <c r="D68" s="14"/>
      <c r="E68" s="14"/>
      <c r="F68" s="14"/>
      <c r="G68" s="14"/>
      <c r="N68" s="28"/>
    </row>
    <row r="69" spans="1:18" x14ac:dyDescent="0.2">
      <c r="A69" s="2"/>
      <c r="B69" s="2"/>
      <c r="C69" s="14"/>
      <c r="D69" s="14"/>
      <c r="E69" s="14"/>
      <c r="F69" s="14"/>
      <c r="G69" s="14"/>
      <c r="N69" s="28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28D01-51F0-4073-A372-6A05023A2274}">
  <dimension ref="A1:U63"/>
  <sheetViews>
    <sheetView workbookViewId="0">
      <selection activeCell="D7" sqref="D7"/>
    </sheetView>
  </sheetViews>
  <sheetFormatPr defaultColWidth="8.7109375" defaultRowHeight="12.75" x14ac:dyDescent="0.2"/>
  <cols>
    <col min="1" max="1" width="8.7109375" style="12"/>
    <col min="2" max="2" width="25" style="12" customWidth="1"/>
    <col min="3" max="3" width="11.28515625" style="12" customWidth="1"/>
    <col min="4" max="7" width="10.85546875" style="12" customWidth="1"/>
    <col min="8" max="8" width="18.5703125" style="12" customWidth="1"/>
    <col min="9" max="9" width="14.42578125" style="12" bestFit="1" customWidth="1"/>
    <col min="10" max="10" width="21" style="12" customWidth="1"/>
    <col min="11" max="11" width="12.7109375" style="12" bestFit="1" customWidth="1"/>
    <col min="12" max="12" width="16.5703125" style="12" bestFit="1" customWidth="1"/>
    <col min="13" max="13" width="18.85546875" style="12" bestFit="1" customWidth="1"/>
    <col min="14" max="14" width="8.7109375" style="12"/>
    <col min="15" max="15" width="13.42578125" style="12" bestFit="1" customWidth="1"/>
    <col min="16" max="16" width="12" style="12" bestFit="1" customWidth="1"/>
    <col min="17" max="18" width="8.7109375" style="12"/>
    <col min="19" max="19" width="13.140625" style="12" bestFit="1" customWidth="1"/>
    <col min="20" max="20" width="8.7109375" style="12"/>
    <col min="21" max="21" width="20.140625" style="12" bestFit="1" customWidth="1"/>
    <col min="22" max="16384" width="8.7109375" style="12"/>
  </cols>
  <sheetData>
    <row r="1" spans="1:14" x14ac:dyDescent="0.2">
      <c r="A1" s="1" t="s">
        <v>82</v>
      </c>
    </row>
    <row r="2" spans="1:14" x14ac:dyDescent="0.2">
      <c r="A2" s="2" t="s">
        <v>94</v>
      </c>
    </row>
    <row r="4" spans="1:14" ht="13.5" thickBot="1" x14ac:dyDescent="0.25">
      <c r="A4" s="12" t="s">
        <v>95</v>
      </c>
    </row>
    <row r="5" spans="1:14" ht="13.5" thickBot="1" x14ac:dyDescent="0.25">
      <c r="A5" s="12" t="s">
        <v>78</v>
      </c>
      <c r="D5" s="23"/>
    </row>
    <row r="6" spans="1:14" ht="13.5" thickBot="1" x14ac:dyDescent="0.25">
      <c r="A6" s="12" t="s">
        <v>79</v>
      </c>
      <c r="D6" s="24">
        <f>+D5*(100%+D7)</f>
        <v>0</v>
      </c>
    </row>
    <row r="7" spans="1:14" x14ac:dyDescent="0.2">
      <c r="A7" s="12" t="s">
        <v>80</v>
      </c>
      <c r="D7" s="17">
        <v>1.3899999999999999E-2</v>
      </c>
    </row>
    <row r="9" spans="1:14" x14ac:dyDescent="0.2">
      <c r="A9" s="12" t="s">
        <v>1</v>
      </c>
      <c r="D9" s="13">
        <v>5.5E-2</v>
      </c>
    </row>
    <row r="10" spans="1:14" x14ac:dyDescent="0.2">
      <c r="A10" s="12" t="s">
        <v>2</v>
      </c>
      <c r="D10" s="13">
        <v>0.11</v>
      </c>
    </row>
    <row r="13" spans="1:14" x14ac:dyDescent="0.2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14" x14ac:dyDescent="0.2">
      <c r="A14" s="2"/>
      <c r="B14" s="2"/>
      <c r="C14" s="2"/>
      <c r="D14" s="2"/>
      <c r="E14" s="2"/>
      <c r="F14" s="2"/>
      <c r="G14" s="2"/>
    </row>
    <row r="15" spans="1:14" x14ac:dyDescent="0.2">
      <c r="A15" s="2"/>
      <c r="B15" s="1" t="s">
        <v>9</v>
      </c>
      <c r="C15" s="2"/>
      <c r="D15" s="2"/>
      <c r="E15" s="2"/>
      <c r="F15" s="2"/>
      <c r="G15" s="2"/>
    </row>
    <row r="16" spans="1:14" x14ac:dyDescent="0.2">
      <c r="A16" s="4">
        <v>19</v>
      </c>
      <c r="B16" s="5" t="s">
        <v>10</v>
      </c>
      <c r="C16" s="6">
        <f>('Løntabel juni 2022'!C16/160.33)*(1+$D$7)</f>
        <v>168.94853164421883</v>
      </c>
      <c r="D16" s="6">
        <f>('Løntabel juni 2022'!D16/160.33)*(1+$D$7)</f>
        <v>171.71527012564738</v>
      </c>
      <c r="E16" s="6">
        <f>('Løntabel juni 2022'!E16/160.33)*(1+$D$7)</f>
        <v>173.63082338690614</v>
      </c>
      <c r="F16" s="6">
        <f>('Løntabel juni 2022'!F16/160.33)*(1+$D$7)</f>
        <v>176.39764084561122</v>
      </c>
      <c r="G16" s="6">
        <f>('Løntabel juni 2022'!G16/160.33)*(1+$D$7)</f>
        <v>178.31327463546722</v>
      </c>
      <c r="H16" s="14"/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N16" s="28"/>
    </row>
    <row r="17" spans="1:15" x14ac:dyDescent="0.2">
      <c r="A17" s="2"/>
      <c r="B17" s="12" t="s">
        <v>16</v>
      </c>
      <c r="C17" s="14">
        <f>C16*$D$9</f>
        <v>9.2921692404320364</v>
      </c>
      <c r="D17" s="14">
        <f>D16*$D$9</f>
        <v>9.4443398569106058</v>
      </c>
      <c r="E17" s="14">
        <f>E16*$D$9</f>
        <v>9.5496952862798388</v>
      </c>
      <c r="F17" s="14">
        <f>F16*$D$9</f>
        <v>9.7018702465086175</v>
      </c>
      <c r="G17" s="14">
        <f>G16*$D$9</f>
        <v>9.8072301049506976</v>
      </c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28"/>
    </row>
    <row r="18" spans="1:15" x14ac:dyDescent="0.2">
      <c r="A18" s="2"/>
      <c r="B18" s="12" t="s">
        <v>22</v>
      </c>
      <c r="C18" s="14">
        <f>C16-C17</f>
        <v>159.6563624037868</v>
      </c>
      <c r="D18" s="14">
        <f>D16-D17</f>
        <v>162.27093026873678</v>
      </c>
      <c r="E18" s="14">
        <f>E16-E17</f>
        <v>164.0811281006263</v>
      </c>
      <c r="F18" s="14">
        <f>F16-F17</f>
        <v>166.69577059910262</v>
      </c>
      <c r="G18" s="14">
        <f>G16-G17</f>
        <v>168.50604453051653</v>
      </c>
      <c r="I18" s="2" t="s">
        <v>23</v>
      </c>
      <c r="J18" s="8" t="s">
        <v>24</v>
      </c>
      <c r="K18" s="2" t="s">
        <v>25</v>
      </c>
      <c r="L18" s="12" t="s">
        <v>26</v>
      </c>
      <c r="N18" s="28"/>
    </row>
    <row r="19" spans="1:15" x14ac:dyDescent="0.2">
      <c r="A19" s="2"/>
      <c r="B19" s="12" t="s">
        <v>27</v>
      </c>
      <c r="C19" s="14">
        <f>C16*$D$10</f>
        <v>18.584338480864073</v>
      </c>
      <c r="D19" s="14">
        <f>D16*$D$10</f>
        <v>18.888679713821212</v>
      </c>
      <c r="E19" s="14">
        <f>E16*$D$10</f>
        <v>19.099390572559678</v>
      </c>
      <c r="F19" s="14">
        <f>F16*$D$10</f>
        <v>19.403740493017235</v>
      </c>
      <c r="G19" s="14">
        <f>G16*$D$10</f>
        <v>19.614460209901395</v>
      </c>
      <c r="I19" s="2"/>
      <c r="J19" s="8"/>
      <c r="K19" s="2"/>
      <c r="N19" s="28"/>
    </row>
    <row r="20" spans="1:15" x14ac:dyDescent="0.2">
      <c r="A20" s="2"/>
      <c r="B20" s="1"/>
      <c r="C20" s="2"/>
      <c r="D20" s="2"/>
      <c r="E20" s="2"/>
      <c r="F20" s="2"/>
      <c r="G20" s="2"/>
      <c r="I20" s="2" t="s">
        <v>29</v>
      </c>
      <c r="J20" s="8" t="s">
        <v>30</v>
      </c>
      <c r="K20" s="12" t="s">
        <v>31</v>
      </c>
      <c r="L20" s="12" t="s">
        <v>32</v>
      </c>
      <c r="N20" s="28"/>
    </row>
    <row r="21" spans="1:15" x14ac:dyDescent="0.2">
      <c r="A21" s="2"/>
      <c r="B21" s="1" t="s">
        <v>33</v>
      </c>
      <c r="C21" s="2"/>
      <c r="D21" s="2"/>
      <c r="E21" s="2"/>
      <c r="F21" s="2"/>
      <c r="G21" s="2"/>
      <c r="I21" s="2" t="s">
        <v>34</v>
      </c>
      <c r="J21" s="8" t="s">
        <v>35</v>
      </c>
      <c r="K21" s="12" t="s">
        <v>36</v>
      </c>
      <c r="L21" s="12" t="s">
        <v>37</v>
      </c>
      <c r="N21" s="28"/>
      <c r="O21" s="25"/>
    </row>
    <row r="22" spans="1:15" x14ac:dyDescent="0.2">
      <c r="A22" s="4">
        <v>24</v>
      </c>
      <c r="B22" s="5" t="s">
        <v>10</v>
      </c>
      <c r="C22" s="6">
        <f>('Løntabel juni 2022'!C22/160.33)*(1+$D$7)</f>
        <v>182.34725807059021</v>
      </c>
      <c r="D22" s="6">
        <f>('Løntabel juni 2022'!D22/160.33)*(1+$D$7)</f>
        <v>185.09696050443543</v>
      </c>
      <c r="E22" s="6">
        <f>('Løntabel juni 2022'!E22/160.33)*(1+$D$7)</f>
        <v>187.00095287839883</v>
      </c>
      <c r="F22" s="6">
        <f>('Løntabel juni 2022'!F22/160.33)*(1+$D$7)</f>
        <v>189.75065531224408</v>
      </c>
      <c r="G22" s="6">
        <f>('Løntabel juni 2022'!G22/160.33)*(1+$D$7)</f>
        <v>191.65390962704123</v>
      </c>
      <c r="I22" s="2" t="s">
        <v>38</v>
      </c>
      <c r="J22" s="8" t="s">
        <v>39</v>
      </c>
      <c r="K22" s="2" t="s">
        <v>40</v>
      </c>
      <c r="L22" s="12" t="s">
        <v>41</v>
      </c>
      <c r="N22" s="28"/>
    </row>
    <row r="23" spans="1:15" x14ac:dyDescent="0.2">
      <c r="A23" s="2"/>
      <c r="B23" s="2" t="s">
        <v>16</v>
      </c>
      <c r="C23" s="14">
        <f>C22*$D$9</f>
        <v>10.029099193882463</v>
      </c>
      <c r="D23" s="14">
        <f>D22*$D$9</f>
        <v>10.180332827743948</v>
      </c>
      <c r="E23" s="14">
        <f>E22*$D$9</f>
        <v>10.285052408311936</v>
      </c>
      <c r="F23" s="14">
        <f>F22*$D$9</f>
        <v>10.436286042173425</v>
      </c>
      <c r="G23" s="14">
        <f>G22*$D$9</f>
        <v>10.540965029487268</v>
      </c>
      <c r="I23" s="2" t="s">
        <v>42</v>
      </c>
      <c r="K23" s="2" t="s">
        <v>43</v>
      </c>
      <c r="L23" s="2" t="s">
        <v>44</v>
      </c>
      <c r="N23" s="28"/>
    </row>
    <row r="24" spans="1:15" x14ac:dyDescent="0.2">
      <c r="A24" s="2"/>
      <c r="B24" s="2" t="s">
        <v>22</v>
      </c>
      <c r="C24" s="14">
        <f>C22-C23</f>
        <v>172.31815887670774</v>
      </c>
      <c r="D24" s="14">
        <f>D22-D23</f>
        <v>174.91662767669149</v>
      </c>
      <c r="E24" s="14">
        <f>E22-E23</f>
        <v>176.71590047008689</v>
      </c>
      <c r="F24" s="14">
        <f>F22-F23</f>
        <v>179.31436927007064</v>
      </c>
      <c r="G24" s="14">
        <f>G22-G23</f>
        <v>181.11294459755396</v>
      </c>
      <c r="I24" s="2" t="s">
        <v>86</v>
      </c>
      <c r="K24" s="2"/>
      <c r="L24" s="2" t="s">
        <v>65</v>
      </c>
      <c r="N24" s="28"/>
    </row>
    <row r="25" spans="1:15" x14ac:dyDescent="0.2">
      <c r="A25" s="2"/>
      <c r="B25" s="2" t="s">
        <v>27</v>
      </c>
      <c r="C25" s="14">
        <f>C22*$D$10</f>
        <v>20.058198387764925</v>
      </c>
      <c r="D25" s="14">
        <f>D22*$D$10</f>
        <v>20.360665655487896</v>
      </c>
      <c r="E25" s="14">
        <f>E22*$D$10</f>
        <v>20.570104816623871</v>
      </c>
      <c r="F25" s="14">
        <f>F22*$D$10</f>
        <v>20.872572084346849</v>
      </c>
      <c r="G25" s="14">
        <f>G22*$D$10</f>
        <v>21.081930058974535</v>
      </c>
      <c r="I25" s="2" t="s">
        <v>45</v>
      </c>
      <c r="K25" s="12" t="s">
        <v>46</v>
      </c>
      <c r="L25" s="12" t="s">
        <v>47</v>
      </c>
      <c r="N25" s="28"/>
    </row>
    <row r="26" spans="1:15" x14ac:dyDescent="0.2">
      <c r="A26" s="2"/>
      <c r="B26" s="2"/>
      <c r="C26" s="14"/>
      <c r="D26" s="14"/>
      <c r="E26" s="14"/>
      <c r="F26" s="14"/>
      <c r="G26" s="14"/>
      <c r="I26" s="2" t="s">
        <v>48</v>
      </c>
      <c r="K26" s="12" t="s">
        <v>49</v>
      </c>
      <c r="L26" s="12" t="s">
        <v>50</v>
      </c>
      <c r="N26" s="28"/>
    </row>
    <row r="27" spans="1:15" x14ac:dyDescent="0.2">
      <c r="A27" s="4">
        <v>25</v>
      </c>
      <c r="B27" s="5" t="s">
        <v>10</v>
      </c>
      <c r="C27" s="6">
        <f>('Løntabel juni 2022'!C27/160.33)*(1+$D$7)</f>
        <v>185.28624992684999</v>
      </c>
      <c r="D27" s="6">
        <f>('Løntabel juni 2022'!D27/160.33)*(1+$D$7)</f>
        <v>187.94988349252884</v>
      </c>
      <c r="E27" s="6">
        <f>('Løntabel juni 2022'!E27/160.33)*(1+$D$7)</f>
        <v>189.79372855104694</v>
      </c>
      <c r="F27" s="6">
        <f>('Løntabel juni 2022'!F27/160.33)*(1+$D$7)</f>
        <v>192.45875544174791</v>
      </c>
      <c r="G27" s="6">
        <f>('Løntabel juni 2022'!G27/160.33)*(1+$D$7)</f>
        <v>194.30252653571162</v>
      </c>
      <c r="I27" s="2" t="s">
        <v>51</v>
      </c>
      <c r="L27" s="12" t="s">
        <v>52</v>
      </c>
      <c r="N27" s="28"/>
    </row>
    <row r="28" spans="1:15" x14ac:dyDescent="0.2">
      <c r="A28" s="2"/>
      <c r="B28" s="2" t="s">
        <v>16</v>
      </c>
      <c r="C28" s="14">
        <f>C27*$D$9</f>
        <v>10.19074374597675</v>
      </c>
      <c r="D28" s="14">
        <f>D27*$D$9</f>
        <v>10.337243592089086</v>
      </c>
      <c r="E28" s="14">
        <f>E27*$D$9</f>
        <v>10.438655070307581</v>
      </c>
      <c r="F28" s="14">
        <f>F27*$D$9</f>
        <v>10.585231549296136</v>
      </c>
      <c r="G28" s="14">
        <f>G27*$D$9</f>
        <v>10.686638959464139</v>
      </c>
      <c r="I28" s="11" t="s">
        <v>53</v>
      </c>
      <c r="L28" s="12" t="s">
        <v>54</v>
      </c>
      <c r="N28" s="28"/>
    </row>
    <row r="29" spans="1:15" x14ac:dyDescent="0.2">
      <c r="A29" s="2"/>
      <c r="B29" s="2" t="s">
        <v>22</v>
      </c>
      <c r="C29" s="14">
        <f>C27-C28</f>
        <v>175.09550618087323</v>
      </c>
      <c r="D29" s="14">
        <f>D27-D28</f>
        <v>177.61263990043975</v>
      </c>
      <c r="E29" s="14">
        <f>E27-E28</f>
        <v>179.35507348073935</v>
      </c>
      <c r="F29" s="14">
        <f>F27-F28</f>
        <v>181.87352389245177</v>
      </c>
      <c r="G29" s="14">
        <f>G27-G28</f>
        <v>183.61588757624747</v>
      </c>
      <c r="I29" s="11"/>
      <c r="L29" s="2" t="s">
        <v>56</v>
      </c>
      <c r="N29" s="28"/>
    </row>
    <row r="30" spans="1:15" x14ac:dyDescent="0.2">
      <c r="A30" s="2"/>
      <c r="B30" s="2" t="s">
        <v>27</v>
      </c>
      <c r="C30" s="14">
        <f>C27*$D$10</f>
        <v>20.3814874919535</v>
      </c>
      <c r="D30" s="14">
        <f>D27*$D$10</f>
        <v>20.674487184178172</v>
      </c>
      <c r="E30" s="14">
        <f>E27*$D$10</f>
        <v>20.877310140615162</v>
      </c>
      <c r="F30" s="14">
        <f>F27*$D$10</f>
        <v>21.170463098592272</v>
      </c>
      <c r="G30" s="14">
        <f>G27*$D$10</f>
        <v>21.373277918928277</v>
      </c>
      <c r="I30" s="11" t="s">
        <v>55</v>
      </c>
      <c r="L30" s="2" t="s">
        <v>66</v>
      </c>
      <c r="N30" s="28"/>
    </row>
    <row r="31" spans="1:15" x14ac:dyDescent="0.2">
      <c r="A31" s="2"/>
      <c r="B31" s="2"/>
      <c r="C31" s="14"/>
      <c r="D31" s="14"/>
      <c r="E31" s="14"/>
      <c r="F31" s="14"/>
      <c r="G31" s="14"/>
      <c r="I31" s="11" t="s">
        <v>57</v>
      </c>
      <c r="L31" s="12" t="s">
        <v>58</v>
      </c>
      <c r="N31" s="28"/>
    </row>
    <row r="32" spans="1:15" x14ac:dyDescent="0.2">
      <c r="A32" s="4">
        <v>26</v>
      </c>
      <c r="B32" s="5" t="s">
        <v>10</v>
      </c>
      <c r="C32" s="6">
        <f>('Løntabel juni 2022'!C32/160.33)*(1+$D$7)</f>
        <v>188.29283960472642</v>
      </c>
      <c r="D32" s="6">
        <f>('Løntabel juni 2022'!D32/160.33)*(1+$D$7)</f>
        <v>190.86559251700328</v>
      </c>
      <c r="E32" s="6">
        <f>('Løntabel juni 2022'!E32/160.33)*(1+$D$7)</f>
        <v>192.64581131576898</v>
      </c>
      <c r="F32" s="6">
        <f>('Løntabel juni 2022'!F32/160.33)*(1+$D$7)</f>
        <v>195.21800748151009</v>
      </c>
      <c r="G32" s="6">
        <f>('Løntabel juni 2022'!G32/160.33)*(1+$D$7)</f>
        <v>196.99829040925417</v>
      </c>
      <c r="L32" s="12" t="s">
        <v>59</v>
      </c>
      <c r="N32" s="28"/>
    </row>
    <row r="33" spans="1:21" x14ac:dyDescent="0.2">
      <c r="A33" s="2"/>
      <c r="B33" s="2" t="s">
        <v>16</v>
      </c>
      <c r="C33" s="14">
        <f>C32*$D$9</f>
        <v>10.356106178259953</v>
      </c>
      <c r="D33" s="14">
        <f>D32*$D$9</f>
        <v>10.49760758843518</v>
      </c>
      <c r="E33" s="14">
        <f>E32*$D$9</f>
        <v>10.595519622367293</v>
      </c>
      <c r="F33" s="14">
        <f>F32*$D$9</f>
        <v>10.736990411483054</v>
      </c>
      <c r="G33" s="14">
        <f>G32*$D$9</f>
        <v>10.834905972508979</v>
      </c>
      <c r="L33" s="12" t="s">
        <v>60</v>
      </c>
      <c r="N33" s="28"/>
    </row>
    <row r="34" spans="1:21" x14ac:dyDescent="0.2">
      <c r="A34" s="2"/>
      <c r="B34" s="2" t="s">
        <v>22</v>
      </c>
      <c r="C34" s="14">
        <f>C32-C33</f>
        <v>177.93673342646647</v>
      </c>
      <c r="D34" s="14">
        <f>D32-D33</f>
        <v>180.36798492856809</v>
      </c>
      <c r="E34" s="14">
        <f>E32-E33</f>
        <v>182.05029169340168</v>
      </c>
      <c r="F34" s="14">
        <f>F32-F33</f>
        <v>184.48101707002704</v>
      </c>
      <c r="G34" s="14">
        <f>G32-G33</f>
        <v>186.16338443674519</v>
      </c>
      <c r="L34" s="12" t="s">
        <v>61</v>
      </c>
      <c r="N34" s="28"/>
    </row>
    <row r="35" spans="1:21" ht="13.5" thickBot="1" x14ac:dyDescent="0.25">
      <c r="A35" s="2"/>
      <c r="B35" s="2" t="s">
        <v>27</v>
      </c>
      <c r="C35" s="14">
        <f>C32*$D$10</f>
        <v>20.712212356519906</v>
      </c>
      <c r="D35" s="14">
        <f>D32*$D$10</f>
        <v>20.99521517687036</v>
      </c>
      <c r="E35" s="14">
        <f>E32*$D$10</f>
        <v>21.191039244734586</v>
      </c>
      <c r="F35" s="14">
        <f>F32*$D$10</f>
        <v>21.473980822966109</v>
      </c>
      <c r="G35" s="14">
        <f>G32*$D$10</f>
        <v>21.669811945017958</v>
      </c>
      <c r="L35" s="12" t="s">
        <v>92</v>
      </c>
      <c r="N35" s="28"/>
    </row>
    <row r="36" spans="1:21" ht="12.75" customHeight="1" x14ac:dyDescent="0.2">
      <c r="A36" s="34">
        <v>27</v>
      </c>
      <c r="B36" s="35" t="s">
        <v>10</v>
      </c>
      <c r="C36" s="6">
        <f>('Løntabel juni 2022'!C37/160.33)*(1+$D$7)</f>
        <v>191.36837910574693</v>
      </c>
      <c r="D36" s="6">
        <f>('Løntabel juni 2022'!D37/160.33)*(1+$D$7)</f>
        <v>193.84210279543169</v>
      </c>
      <c r="E36" s="6">
        <f>('Løntabel juni 2022'!E37/160.33)*(1+$D$7)</f>
        <v>195.55408970861333</v>
      </c>
      <c r="F36" s="6">
        <f>('Løntabel juni 2022'!F37/160.33)*(1+$D$7)</f>
        <v>198.02781339829806</v>
      </c>
      <c r="G36" s="6">
        <f>('Løntabel juni 2022'!G37/160.33)*(1+$D$7)</f>
        <v>199.73980031147977</v>
      </c>
      <c r="H36" s="45" t="s">
        <v>89</v>
      </c>
      <c r="I36" s="46"/>
      <c r="J36" s="47"/>
      <c r="L36" s="12" t="s">
        <v>93</v>
      </c>
      <c r="N36" s="28"/>
      <c r="U36" s="27"/>
    </row>
    <row r="37" spans="1:21" x14ac:dyDescent="0.2">
      <c r="A37" s="37"/>
      <c r="B37" s="2" t="s">
        <v>16</v>
      </c>
      <c r="C37" s="38">
        <f>C36*$D$9</f>
        <v>10.52526085081608</v>
      </c>
      <c r="D37" s="38">
        <f>D36*$D$9</f>
        <v>10.661315653748742</v>
      </c>
      <c r="E37" s="38">
        <f>E36*$D$9</f>
        <v>10.755474933973733</v>
      </c>
      <c r="F37" s="38">
        <f>F36*$D$9</f>
        <v>10.891529736906394</v>
      </c>
      <c r="G37" s="38">
        <f>G36*$D$9</f>
        <v>10.985689017131387</v>
      </c>
      <c r="H37" s="48"/>
      <c r="I37" s="49"/>
      <c r="J37" s="50"/>
      <c r="L37" s="12" t="s">
        <v>63</v>
      </c>
      <c r="N37" s="28"/>
      <c r="P37" s="26"/>
      <c r="U37" s="27"/>
    </row>
    <row r="38" spans="1:21" x14ac:dyDescent="0.2">
      <c r="A38" s="37"/>
      <c r="B38" s="2" t="s">
        <v>22</v>
      </c>
      <c r="C38" s="38">
        <f>C36-C37</f>
        <v>180.84311825493086</v>
      </c>
      <c r="D38" s="38">
        <f>D36-D37</f>
        <v>183.18078714168294</v>
      </c>
      <c r="E38" s="38">
        <f>E36-E37</f>
        <v>184.79861477463959</v>
      </c>
      <c r="F38" s="38">
        <f>F36-F37</f>
        <v>187.13628366139167</v>
      </c>
      <c r="G38" s="38">
        <f>G36-G37</f>
        <v>188.75411129434838</v>
      </c>
      <c r="H38" s="48"/>
      <c r="I38" s="49"/>
      <c r="J38" s="50"/>
      <c r="L38" s="2" t="s">
        <v>64</v>
      </c>
      <c r="N38" s="28"/>
      <c r="U38" s="27"/>
    </row>
    <row r="39" spans="1:21" ht="13.5" thickBot="1" x14ac:dyDescent="0.25">
      <c r="A39" s="39"/>
      <c r="B39" s="40" t="s">
        <v>27</v>
      </c>
      <c r="C39" s="41">
        <f>C36*$D$10</f>
        <v>21.05052170163216</v>
      </c>
      <c r="D39" s="41">
        <f>D36*$D$10</f>
        <v>21.322631307497485</v>
      </c>
      <c r="E39" s="41">
        <f>E36*$D$10</f>
        <v>21.510949867947467</v>
      </c>
      <c r="F39" s="41">
        <f>F36*$D$10</f>
        <v>21.783059473812788</v>
      </c>
      <c r="G39" s="41">
        <f>G36*$D$10</f>
        <v>21.971378034262774</v>
      </c>
      <c r="H39" s="51"/>
      <c r="I39" s="52"/>
      <c r="J39" s="53"/>
      <c r="N39" s="28"/>
      <c r="U39" s="27"/>
    </row>
    <row r="40" spans="1:21" x14ac:dyDescent="0.2">
      <c r="A40" s="2"/>
      <c r="B40" s="2"/>
      <c r="C40" s="14"/>
      <c r="D40" s="14"/>
      <c r="E40" s="14"/>
      <c r="F40" s="14"/>
      <c r="G40" s="14"/>
      <c r="N40" s="28"/>
    </row>
    <row r="41" spans="1:21" x14ac:dyDescent="0.2">
      <c r="A41" s="4">
        <v>28</v>
      </c>
      <c r="B41" s="5" t="s">
        <v>10</v>
      </c>
      <c r="C41" s="6">
        <f>('Løntabel juni 2022'!C42/160.33)*(1+$D$7)</f>
        <v>194.51160636514368</v>
      </c>
      <c r="D41" s="6">
        <f>('Løntabel juni 2022'!D42/160.33)*(1+$D$7)</f>
        <v>196.88009123322408</v>
      </c>
      <c r="E41" s="6">
        <f>('Løntabel juni 2022'!E42/160.33)*(1+$D$7)</f>
        <v>198.5196682475457</v>
      </c>
      <c r="F41" s="6">
        <f>('Løntabel juni 2022'!F42/160.33)*(1+$D$7)</f>
        <v>200.88815311562607</v>
      </c>
      <c r="G41" s="6">
        <f>('Løntabel juni 2022'!G42/160.33)*(1+$D$7)</f>
        <v>202.52710925443336</v>
      </c>
      <c r="N41" s="28"/>
    </row>
    <row r="42" spans="1:21" x14ac:dyDescent="0.2">
      <c r="A42" s="2"/>
      <c r="B42" s="2" t="s">
        <v>16</v>
      </c>
      <c r="C42" s="14">
        <f>C41*$D$9</f>
        <v>10.698138350082901</v>
      </c>
      <c r="D42" s="14">
        <f>D41*$D$9</f>
        <v>10.828405017827324</v>
      </c>
      <c r="E42" s="14">
        <f>E41*$D$9</f>
        <v>10.918581753615014</v>
      </c>
      <c r="F42" s="14">
        <f>F41*$D$9</f>
        <v>11.048848421359434</v>
      </c>
      <c r="G42" s="14">
        <f>G41*$D$9</f>
        <v>11.138991008993834</v>
      </c>
      <c r="N42" s="28"/>
    </row>
    <row r="43" spans="1:21" x14ac:dyDescent="0.2">
      <c r="A43" s="2"/>
      <c r="B43" s="2" t="s">
        <v>22</v>
      </c>
      <c r="C43" s="14">
        <f>C41-C42</f>
        <v>183.81346801506078</v>
      </c>
      <c r="D43" s="14">
        <f>D41-D42</f>
        <v>186.05168621539676</v>
      </c>
      <c r="E43" s="14">
        <f>E41-E42</f>
        <v>187.60108649393069</v>
      </c>
      <c r="F43" s="14">
        <f>F41-F42</f>
        <v>189.83930469426664</v>
      </c>
      <c r="G43" s="14">
        <f>G41-G42</f>
        <v>191.38811824543953</v>
      </c>
      <c r="N43" s="28"/>
    </row>
    <row r="44" spans="1:21" x14ac:dyDescent="0.2">
      <c r="A44" s="2"/>
      <c r="B44" s="2" t="s">
        <v>27</v>
      </c>
      <c r="C44" s="14">
        <f>C41*$D$10</f>
        <v>21.396276700165803</v>
      </c>
      <c r="D44" s="14">
        <f>D41*$D$10</f>
        <v>21.656810035654647</v>
      </c>
      <c r="E44" s="14">
        <f>E41*$D$10</f>
        <v>21.837163507230027</v>
      </c>
      <c r="F44" s="14">
        <f>F41*$D$10</f>
        <v>22.097696842718868</v>
      </c>
      <c r="G44" s="14">
        <f>G41*$D$10</f>
        <v>22.277982017987668</v>
      </c>
      <c r="N44" s="28"/>
    </row>
    <row r="45" spans="1:21" x14ac:dyDescent="0.2">
      <c r="A45" s="4">
        <v>29</v>
      </c>
      <c r="B45" s="5" t="s">
        <v>10</v>
      </c>
      <c r="C45" s="6">
        <f>('Løntabel juni 2022'!C46/160.33)*(1+$D$7)</f>
        <v>197.72587890254513</v>
      </c>
      <c r="D45" s="6">
        <f>('Løntabel juni 2022'!D46/160.33)*(1+$D$7)</f>
        <v>199.98229574029892</v>
      </c>
      <c r="E45" s="6">
        <f>('Løntabel juni 2022'!E46/160.33)*(1+$D$7)</f>
        <v>201.5440304870182</v>
      </c>
      <c r="F45" s="6">
        <f>('Løntabel juni 2022'!F46/160.33)*(1+$D$7)</f>
        <v>203.79982644925775</v>
      </c>
      <c r="G45" s="6">
        <f>('Løntabel juni 2022'!G46/160.33)*(1+$D$7)</f>
        <v>205.36218207149142</v>
      </c>
      <c r="N45" s="28"/>
    </row>
    <row r="46" spans="1:21" x14ac:dyDescent="0.2">
      <c r="A46" s="2"/>
      <c r="B46" s="2" t="s">
        <v>16</v>
      </c>
      <c r="C46" s="14">
        <f>C45*$D$9</f>
        <v>10.874923339639983</v>
      </c>
      <c r="D46" s="14">
        <f>D45*$D$9</f>
        <v>10.999026265716441</v>
      </c>
      <c r="E46" s="14">
        <f>E45*$D$9</f>
        <v>11.084921676786001</v>
      </c>
      <c r="F46" s="14">
        <f>F45*$D$9</f>
        <v>11.208990454709177</v>
      </c>
      <c r="G46" s="14">
        <f>G45*$D$9</f>
        <v>11.294920013932028</v>
      </c>
      <c r="N46" s="28"/>
    </row>
    <row r="47" spans="1:21" x14ac:dyDescent="0.2">
      <c r="A47" s="2"/>
      <c r="B47" s="2" t="s">
        <v>22</v>
      </c>
      <c r="C47" s="14">
        <f>C45-C46</f>
        <v>186.85095556290514</v>
      </c>
      <c r="D47" s="14">
        <f>D45-D46</f>
        <v>188.98326947458247</v>
      </c>
      <c r="E47" s="14">
        <f>E45-E46</f>
        <v>190.45910881023221</v>
      </c>
      <c r="F47" s="14">
        <f>F45-F46</f>
        <v>192.59083599454857</v>
      </c>
      <c r="G47" s="14">
        <f>G45-G46</f>
        <v>194.06726205755939</v>
      </c>
      <c r="N47" s="28"/>
    </row>
    <row r="48" spans="1:21" x14ac:dyDescent="0.2">
      <c r="A48" s="2"/>
      <c r="B48" s="2" t="s">
        <v>27</v>
      </c>
      <c r="C48" s="14">
        <f>C45*$D$10</f>
        <v>21.749846679279965</v>
      </c>
      <c r="D48" s="14">
        <f>D45*$D$10</f>
        <v>21.998052531432883</v>
      </c>
      <c r="E48" s="14">
        <f>E45*$D$10</f>
        <v>22.169843353572002</v>
      </c>
      <c r="F48" s="14">
        <f>F45*$D$10</f>
        <v>22.417980909418354</v>
      </c>
      <c r="G48" s="14">
        <f>G45*$D$10</f>
        <v>22.589840027864057</v>
      </c>
      <c r="N48" s="28"/>
    </row>
    <row r="49" spans="1:19" x14ac:dyDescent="0.2">
      <c r="A49" s="4">
        <v>30</v>
      </c>
      <c r="B49" s="5" t="s">
        <v>10</v>
      </c>
      <c r="C49" s="6">
        <f>('Løntabel juni 2022'!C50/160.33)*(1+$D$7)</f>
        <v>201.00980888893596</v>
      </c>
      <c r="D49" s="6">
        <f>('Løntabel juni 2022'!D50/160.33)*(1+$D$7)</f>
        <v>203.14604453272625</v>
      </c>
      <c r="E49" s="6">
        <f>('Løntabel juni 2022'!E50/160.33)*(1+$D$7)</f>
        <v>204.62574610212204</v>
      </c>
      <c r="F49" s="6">
        <f>('Løntabel juni 2022'!F50/160.33)*(1+$D$7)</f>
        <v>206.76194591842429</v>
      </c>
      <c r="G49" s="6">
        <f>('Løntabel juni 2022'!G50/160.33)*(1+$D$7)</f>
        <v>208.24102661230575</v>
      </c>
      <c r="N49" s="28"/>
    </row>
    <row r="50" spans="1:19" x14ac:dyDescent="0.2">
      <c r="A50" s="2"/>
      <c r="B50" s="2" t="s">
        <v>16</v>
      </c>
      <c r="C50" s="14">
        <f>C49*$D$9</f>
        <v>11.055539488891478</v>
      </c>
      <c r="D50" s="14">
        <f>D49*$D$9</f>
        <v>11.173032449299944</v>
      </c>
      <c r="E50" s="14">
        <f>E49*$D$9</f>
        <v>11.254416035616712</v>
      </c>
      <c r="F50" s="14">
        <f>F49*$D$9</f>
        <v>11.371907025513336</v>
      </c>
      <c r="G50" s="14">
        <f>G49*$D$9</f>
        <v>11.453256463676816</v>
      </c>
      <c r="N50" s="28"/>
    </row>
    <row r="51" spans="1:19" x14ac:dyDescent="0.2">
      <c r="A51" s="2"/>
      <c r="B51" s="2" t="s">
        <v>22</v>
      </c>
      <c r="C51" s="14">
        <f>C49-C50</f>
        <v>189.9542694000445</v>
      </c>
      <c r="D51" s="14">
        <f>D49-D50</f>
        <v>191.97301208342631</v>
      </c>
      <c r="E51" s="14">
        <f>E49-E50</f>
        <v>193.37133006650532</v>
      </c>
      <c r="F51" s="14">
        <f>F49-F50</f>
        <v>195.39003889291095</v>
      </c>
      <c r="G51" s="14">
        <f>G49-G50</f>
        <v>196.78777014862894</v>
      </c>
      <c r="N51" s="28"/>
    </row>
    <row r="52" spans="1:19" x14ac:dyDescent="0.2">
      <c r="A52" s="2"/>
      <c r="B52" s="2" t="s">
        <v>27</v>
      </c>
      <c r="C52" s="14">
        <f>C49*$D$10</f>
        <v>22.111078977782956</v>
      </c>
      <c r="D52" s="14">
        <f>D49*$D$10</f>
        <v>22.346064898599888</v>
      </c>
      <c r="E52" s="14">
        <f>E49*$D$10</f>
        <v>22.508832071233424</v>
      </c>
      <c r="F52" s="14">
        <f>F49*$D$10</f>
        <v>22.743814051026671</v>
      </c>
      <c r="G52" s="14">
        <f>G49*$D$10</f>
        <v>22.906512927353631</v>
      </c>
      <c r="N52" s="28"/>
    </row>
    <row r="53" spans="1:19" x14ac:dyDescent="0.2">
      <c r="A53" s="2"/>
      <c r="B53" s="2"/>
      <c r="C53" s="14"/>
      <c r="D53" s="14"/>
      <c r="E53" s="14"/>
      <c r="F53" s="14"/>
      <c r="G53" s="14"/>
      <c r="N53" s="28"/>
    </row>
    <row r="54" spans="1:19" x14ac:dyDescent="0.2">
      <c r="A54" s="4">
        <v>31</v>
      </c>
      <c r="B54" s="5" t="s">
        <v>10</v>
      </c>
      <c r="C54" s="6">
        <f>('Løntabel juni 2022'!C55/160.33)*(1+$D$7)</f>
        <v>204.36816037313719</v>
      </c>
      <c r="D54" s="6">
        <f>('Løntabel juni 2022'!D55/160.33)*(1+$D$7)</f>
        <v>206.37801202228457</v>
      </c>
      <c r="E54" s="6">
        <f>('Løntabel juni 2022'!E55/160.33)*(1+$D$7)</f>
        <v>207.76892839313899</v>
      </c>
      <c r="F54" s="6">
        <f>('Løntabel juni 2022'!F55/160.33)*(1+$D$7)</f>
        <v>209.77878004228629</v>
      </c>
      <c r="G54" s="6">
        <f>('Løntabel juni 2022'!G55/160.33)*(1+$D$7)</f>
        <v>211.16969641314074</v>
      </c>
      <c r="N54" s="28"/>
    </row>
    <row r="55" spans="1:19" x14ac:dyDescent="0.2">
      <c r="A55" s="2"/>
      <c r="B55" s="2" t="s">
        <v>16</v>
      </c>
      <c r="C55" s="14">
        <f>C54*$D$9</f>
        <v>11.240248820522545</v>
      </c>
      <c r="D55" s="14">
        <f>D54*$D$9</f>
        <v>11.350790661225652</v>
      </c>
      <c r="E55" s="14">
        <f>E54*$D$9</f>
        <v>11.427291061622645</v>
      </c>
      <c r="F55" s="14">
        <f>F54*$D$9</f>
        <v>11.537832902325746</v>
      </c>
      <c r="G55" s="14">
        <f>G54*$D$9</f>
        <v>11.614333302722741</v>
      </c>
      <c r="N55" s="28"/>
    </row>
    <row r="56" spans="1:19" x14ac:dyDescent="0.2">
      <c r="A56" s="2"/>
      <c r="B56" s="2" t="s">
        <v>22</v>
      </c>
      <c r="C56" s="14">
        <f>C54-C55</f>
        <v>193.12791155261465</v>
      </c>
      <c r="D56" s="14">
        <f>D54-D55</f>
        <v>195.02722136105891</v>
      </c>
      <c r="E56" s="14">
        <f>E54-E55</f>
        <v>196.34163733151635</v>
      </c>
      <c r="F56" s="14">
        <f>F54-F55</f>
        <v>198.24094713996055</v>
      </c>
      <c r="G56" s="14">
        <f>G54-G55</f>
        <v>199.555363110418</v>
      </c>
      <c r="N56" s="28"/>
      <c r="S56" s="26"/>
    </row>
    <row r="57" spans="1:19" x14ac:dyDescent="0.2">
      <c r="A57" s="2"/>
      <c r="B57" s="2" t="s">
        <v>27</v>
      </c>
      <c r="C57" s="14">
        <f>C54*$D$10</f>
        <v>22.480497641045091</v>
      </c>
      <c r="D57" s="14">
        <f>D54*$D$10</f>
        <v>22.701581322451304</v>
      </c>
      <c r="E57" s="14">
        <f>E54*$D$10</f>
        <v>22.85458212324529</v>
      </c>
      <c r="F57" s="14">
        <f>F54*$D$10</f>
        <v>23.075665804651493</v>
      </c>
      <c r="G57" s="14">
        <f>G54*$D$10</f>
        <v>23.228666605445483</v>
      </c>
      <c r="N57" s="28"/>
    </row>
    <row r="58" spans="1:19" x14ac:dyDescent="0.2">
      <c r="A58" s="2"/>
      <c r="B58" s="1"/>
      <c r="C58" s="2"/>
      <c r="D58" s="2"/>
      <c r="E58" s="2"/>
      <c r="F58" s="2"/>
      <c r="G58" s="2"/>
      <c r="N58" s="28"/>
    </row>
    <row r="59" spans="1:19" x14ac:dyDescent="0.2">
      <c r="A59" s="2"/>
      <c r="B59" s="1" t="s">
        <v>67</v>
      </c>
      <c r="C59" s="2"/>
      <c r="D59" s="2"/>
      <c r="E59" s="2"/>
      <c r="F59" s="2"/>
      <c r="G59" s="2"/>
      <c r="N59" s="28"/>
    </row>
    <row r="60" spans="1:19" x14ac:dyDescent="0.2">
      <c r="A60" s="4">
        <v>39</v>
      </c>
      <c r="B60" s="5" t="s">
        <v>10</v>
      </c>
      <c r="C60" s="6">
        <f>('Løntabel juni 2022'!C61/160.33)*(1+$D$7)</f>
        <v>234.28706487389735</v>
      </c>
      <c r="D60" s="6">
        <f>('Løntabel juni 2022'!D61/160.33)*(1+$D$7)</f>
        <v>234.97429645876048</v>
      </c>
      <c r="E60" s="6">
        <f>('Løntabel juni 2022'!E61/160.33)*(1+$D$7)</f>
        <v>235.44975641236132</v>
      </c>
      <c r="F60" s="6">
        <f>('Løntabel juni 2022'!F61/160.33)*(1+$D$7)</f>
        <v>236.13704107811884</v>
      </c>
      <c r="G60" s="6">
        <f>('Løntabel juni 2022'!G61/160.33)*(1+$D$7)</f>
        <v>236.61325259756771</v>
      </c>
      <c r="N60" s="28"/>
    </row>
    <row r="61" spans="1:19" x14ac:dyDescent="0.2">
      <c r="A61" s="2"/>
      <c r="B61" s="2" t="s">
        <v>16</v>
      </c>
      <c r="C61" s="14">
        <f>C60*$D$9</f>
        <v>12.885788568064354</v>
      </c>
      <c r="D61" s="14">
        <f>D60*$D$9</f>
        <v>12.923586305231826</v>
      </c>
      <c r="E61" s="14">
        <f>E60*$D$9</f>
        <v>12.949736602679874</v>
      </c>
      <c r="F61" s="14">
        <f>F60*$D$9</f>
        <v>12.987537259296536</v>
      </c>
      <c r="G61" s="14">
        <f>G60*$D$9</f>
        <v>13.013728892866224</v>
      </c>
      <c r="N61" s="28"/>
    </row>
    <row r="62" spans="1:19" x14ac:dyDescent="0.2">
      <c r="A62" s="2"/>
      <c r="B62" s="2" t="s">
        <v>22</v>
      </c>
      <c r="C62" s="14">
        <f>C60-C61</f>
        <v>221.40127630583299</v>
      </c>
      <c r="D62" s="14">
        <f>D60-D61</f>
        <v>222.05071015352866</v>
      </c>
      <c r="E62" s="14">
        <f>E60-E61</f>
        <v>222.50001980968145</v>
      </c>
      <c r="F62" s="14">
        <f>F60-F61</f>
        <v>223.1495038188223</v>
      </c>
      <c r="G62" s="14">
        <f>G60-G61</f>
        <v>223.59952370470148</v>
      </c>
      <c r="N62" s="28"/>
    </row>
    <row r="63" spans="1:19" x14ac:dyDescent="0.2">
      <c r="A63" s="2"/>
      <c r="B63" s="2" t="s">
        <v>27</v>
      </c>
      <c r="C63" s="14">
        <f>C60*$D$10</f>
        <v>25.771577136128709</v>
      </c>
      <c r="D63" s="14">
        <f>D60*$D$10</f>
        <v>25.847172610463652</v>
      </c>
      <c r="E63" s="14">
        <f>E60*$D$10</f>
        <v>25.899473205359747</v>
      </c>
      <c r="F63" s="14">
        <f>F60*$D$10</f>
        <v>25.975074518593072</v>
      </c>
      <c r="G63" s="14">
        <f>G60*$D$10</f>
        <v>26.027457785732448</v>
      </c>
      <c r="N63" s="28"/>
    </row>
  </sheetData>
  <mergeCells count="1">
    <mergeCell ref="H36:J3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B0ADE-EF56-43DF-A652-E6F221177AE9}">
  <dimension ref="A1:X237"/>
  <sheetViews>
    <sheetView topLeftCell="A9" workbookViewId="0">
      <selection activeCell="E41" sqref="E41"/>
    </sheetView>
  </sheetViews>
  <sheetFormatPr defaultColWidth="8.7109375" defaultRowHeight="12.75" x14ac:dyDescent="0.2"/>
  <cols>
    <col min="1" max="1" width="8.7109375" style="12"/>
    <col min="2" max="2" width="16.140625" style="12" bestFit="1" customWidth="1"/>
    <col min="3" max="3" width="12.42578125" style="12" customWidth="1"/>
    <col min="4" max="4" width="12" style="12" bestFit="1" customWidth="1"/>
    <col min="5" max="5" width="11" style="12" bestFit="1" customWidth="1"/>
    <col min="6" max="7" width="10.85546875" style="12" bestFit="1" customWidth="1"/>
    <col min="8" max="8" width="19.28515625" style="12" customWidth="1"/>
    <col min="9" max="9" width="14.5703125" style="12" bestFit="1" customWidth="1"/>
    <col min="10" max="10" width="13.140625" style="12" bestFit="1" customWidth="1"/>
    <col min="11" max="11" width="12.85546875" style="12" bestFit="1" customWidth="1"/>
    <col min="12" max="12" width="16.5703125" style="12" bestFit="1" customWidth="1"/>
    <col min="13" max="13" width="18.85546875" style="12" bestFit="1" customWidth="1"/>
    <col min="14" max="14" width="16.140625" style="12" bestFit="1" customWidth="1"/>
    <col min="15" max="19" width="11.85546875" style="12" bestFit="1" customWidth="1"/>
    <col min="20" max="16384" width="8.7109375" style="12"/>
  </cols>
  <sheetData>
    <row r="1" spans="1:20" x14ac:dyDescent="0.2">
      <c r="A1" s="1" t="s">
        <v>0</v>
      </c>
    </row>
    <row r="2" spans="1:20" x14ac:dyDescent="0.2">
      <c r="A2" s="2" t="s">
        <v>98</v>
      </c>
    </row>
    <row r="3" spans="1:20" x14ac:dyDescent="0.2">
      <c r="F3" s="2"/>
    </row>
    <row r="4" spans="1:20" ht="13.5" thickBot="1" x14ac:dyDescent="0.25">
      <c r="A4" s="12" t="s">
        <v>99</v>
      </c>
      <c r="F4" s="2"/>
    </row>
    <row r="5" spans="1:20" ht="13.5" thickBot="1" x14ac:dyDescent="0.25">
      <c r="A5" s="12" t="s">
        <v>78</v>
      </c>
      <c r="D5" s="23"/>
    </row>
    <row r="6" spans="1:20" ht="13.5" thickBot="1" x14ac:dyDescent="0.25">
      <c r="A6" s="12" t="s">
        <v>79</v>
      </c>
      <c r="D6" s="24">
        <f>+D5*(100%+D7)</f>
        <v>0</v>
      </c>
    </row>
    <row r="7" spans="1:20" x14ac:dyDescent="0.2">
      <c r="A7" s="12" t="s">
        <v>80</v>
      </c>
      <c r="D7" s="17">
        <v>1.3899999999999999E-2</v>
      </c>
    </row>
    <row r="8" spans="1:20" x14ac:dyDescent="0.2">
      <c r="F8" s="2"/>
    </row>
    <row r="9" spans="1:20" x14ac:dyDescent="0.2">
      <c r="A9" s="12" t="s">
        <v>1</v>
      </c>
      <c r="D9" s="13">
        <v>5.5E-2</v>
      </c>
      <c r="I9" s="14"/>
    </row>
    <row r="10" spans="1:20" x14ac:dyDescent="0.2">
      <c r="A10" s="12" t="s">
        <v>2</v>
      </c>
      <c r="D10" s="13">
        <v>0.11</v>
      </c>
      <c r="I10" s="12">
        <v>28764.569931319471</v>
      </c>
      <c r="J10" s="12">
        <v>29221.317896860575</v>
      </c>
      <c r="K10" s="12">
        <v>29537.177095122548</v>
      </c>
      <c r="L10" s="12">
        <v>29993.742576165088</v>
      </c>
      <c r="M10" s="12">
        <v>30309.870133983775</v>
      </c>
    </row>
    <row r="13" spans="1:20" x14ac:dyDescent="0.2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20" x14ac:dyDescent="0.2">
      <c r="A14" s="2"/>
      <c r="B14" s="2"/>
      <c r="C14" s="2"/>
      <c r="D14" s="2"/>
      <c r="E14" s="2"/>
      <c r="F14" s="2"/>
      <c r="G14" s="2"/>
    </row>
    <row r="15" spans="1:20" x14ac:dyDescent="0.2">
      <c r="A15" s="2"/>
      <c r="B15" s="1" t="s">
        <v>9</v>
      </c>
      <c r="D15" s="16"/>
      <c r="E15" s="16"/>
      <c r="F15" s="16"/>
      <c r="G15" s="16"/>
    </row>
    <row r="16" spans="1:20" x14ac:dyDescent="0.2">
      <c r="A16" s="4">
        <v>19</v>
      </c>
      <c r="B16" s="5" t="s">
        <v>10</v>
      </c>
      <c r="C16" s="6">
        <v>28580.040324643927</v>
      </c>
      <c r="D16" s="6">
        <v>29048.073379429447</v>
      </c>
      <c r="E16" s="6">
        <v>29372.11638186327</v>
      </c>
      <c r="F16" s="6">
        <v>29840.16279677525</v>
      </c>
      <c r="G16" s="6">
        <v>30164.219421763435</v>
      </c>
      <c r="H16" s="44"/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N16" s="28"/>
      <c r="O16" s="17"/>
      <c r="P16" s="17"/>
      <c r="Q16" s="17"/>
      <c r="R16" s="17"/>
      <c r="S16" s="17"/>
      <c r="T16" s="7"/>
    </row>
    <row r="17" spans="1:24" x14ac:dyDescent="0.2">
      <c r="A17" s="2"/>
      <c r="B17" s="12" t="s">
        <v>16</v>
      </c>
      <c r="C17" s="14">
        <v>1571.902217855416</v>
      </c>
      <c r="D17" s="14">
        <v>1597.6440358686195</v>
      </c>
      <c r="E17" s="14">
        <v>1615.4664010024799</v>
      </c>
      <c r="F17" s="14">
        <v>1641.2089538226387</v>
      </c>
      <c r="G17" s="14">
        <v>1659.032068196989</v>
      </c>
      <c r="H17" s="44"/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28"/>
      <c r="O17" s="17"/>
      <c r="P17" s="17"/>
      <c r="Q17" s="17"/>
      <c r="R17" s="17"/>
      <c r="S17" s="17"/>
    </row>
    <row r="18" spans="1:24" x14ac:dyDescent="0.2">
      <c r="A18" s="2"/>
      <c r="B18" s="12" t="s">
        <v>22</v>
      </c>
      <c r="C18" s="14">
        <v>27008.138106788512</v>
      </c>
      <c r="D18" s="14">
        <v>27450.429343560827</v>
      </c>
      <c r="E18" s="14">
        <v>27756.649980860791</v>
      </c>
      <c r="F18" s="14">
        <v>28198.953842952611</v>
      </c>
      <c r="G18" s="14">
        <v>28505.187353566445</v>
      </c>
      <c r="H18" s="44"/>
      <c r="I18" s="2" t="s">
        <v>23</v>
      </c>
      <c r="J18" s="8" t="s">
        <v>24</v>
      </c>
      <c r="K18" s="2" t="s">
        <v>25</v>
      </c>
      <c r="L18" s="12" t="s">
        <v>26</v>
      </c>
      <c r="N18" s="28"/>
      <c r="O18" s="17"/>
      <c r="P18" s="17"/>
      <c r="Q18" s="17"/>
      <c r="R18" s="17"/>
      <c r="S18" s="17"/>
    </row>
    <row r="19" spans="1:24" x14ac:dyDescent="0.2">
      <c r="A19" s="2"/>
      <c r="B19" s="12" t="s">
        <v>27</v>
      </c>
      <c r="C19" s="14">
        <v>3143.804435710832</v>
      </c>
      <c r="D19" s="14">
        <v>3195.2880717372391</v>
      </c>
      <c r="E19" s="14">
        <v>3230.9328020049597</v>
      </c>
      <c r="F19" s="14">
        <v>3282.4179076452774</v>
      </c>
      <c r="G19" s="14">
        <v>3318.0641363939781</v>
      </c>
      <c r="H19" s="44"/>
      <c r="I19" s="2"/>
      <c r="J19" s="8"/>
      <c r="K19" s="2"/>
      <c r="N19" s="28"/>
      <c r="O19" s="17"/>
      <c r="P19" s="17"/>
      <c r="Q19" s="17"/>
      <c r="R19" s="17"/>
      <c r="S19" s="17"/>
    </row>
    <row r="20" spans="1:24" x14ac:dyDescent="0.2">
      <c r="A20" s="2"/>
      <c r="B20" s="1"/>
      <c r="C20" s="2"/>
      <c r="D20" s="9"/>
      <c r="E20" s="9"/>
      <c r="F20" s="2"/>
      <c r="G20" s="2"/>
      <c r="H20" s="44"/>
      <c r="I20" s="2" t="s">
        <v>29</v>
      </c>
      <c r="J20" s="8" t="s">
        <v>30</v>
      </c>
      <c r="K20" s="12" t="s">
        <v>31</v>
      </c>
      <c r="L20" s="12" t="s">
        <v>32</v>
      </c>
      <c r="N20" s="28"/>
      <c r="O20" s="17"/>
      <c r="P20" s="17"/>
      <c r="Q20" s="17"/>
      <c r="R20" s="17"/>
      <c r="S20" s="17"/>
    </row>
    <row r="21" spans="1:24" x14ac:dyDescent="0.2">
      <c r="A21" s="2"/>
      <c r="B21" s="1" t="s">
        <v>33</v>
      </c>
      <c r="C21" s="2"/>
      <c r="D21" s="2"/>
      <c r="E21" s="2"/>
      <c r="F21" s="2"/>
      <c r="G21" s="2"/>
      <c r="H21" s="44"/>
      <c r="I21" s="2" t="s">
        <v>34</v>
      </c>
      <c r="J21" s="8" t="s">
        <v>35</v>
      </c>
      <c r="K21" s="12" t="s">
        <v>36</v>
      </c>
      <c r="L21" s="12" t="s">
        <v>37</v>
      </c>
      <c r="N21" s="28"/>
      <c r="O21" s="17"/>
      <c r="P21" s="17"/>
      <c r="Q21" s="17"/>
      <c r="R21" s="17"/>
      <c r="S21" s="17"/>
    </row>
    <row r="22" spans="1:24" x14ac:dyDescent="0.2">
      <c r="A22" s="4">
        <v>23</v>
      </c>
      <c r="B22" s="5" t="s">
        <v>10</v>
      </c>
      <c r="C22" s="6">
        <v>30349.497734535169</v>
      </c>
      <c r="D22" s="6">
        <v>30831.412512977589</v>
      </c>
      <c r="E22" s="6">
        <v>31164.675553063797</v>
      </c>
      <c r="F22" s="6">
        <v>31646.397792111784</v>
      </c>
      <c r="G22" s="6">
        <v>31979.943978366278</v>
      </c>
      <c r="H22" s="44"/>
      <c r="I22" s="2" t="s">
        <v>38</v>
      </c>
      <c r="J22" s="8" t="s">
        <v>39</v>
      </c>
      <c r="K22" s="2" t="s">
        <v>40</v>
      </c>
      <c r="L22" s="12" t="s">
        <v>41</v>
      </c>
      <c r="N22" s="28"/>
      <c r="O22" s="17"/>
      <c r="P22" s="17"/>
      <c r="Q22" s="17"/>
      <c r="R22" s="17"/>
      <c r="S22" s="17"/>
    </row>
    <row r="23" spans="1:24" x14ac:dyDescent="0.2">
      <c r="A23" s="2"/>
      <c r="B23" s="2" t="s">
        <v>16</v>
      </c>
      <c r="C23" s="14">
        <v>1669.2223753994342</v>
      </c>
      <c r="D23" s="14">
        <v>1695.7276882137674</v>
      </c>
      <c r="E23" s="14">
        <v>1714.0571554185087</v>
      </c>
      <c r="F23" s="14">
        <v>1740.5518785661482</v>
      </c>
      <c r="G23" s="14">
        <v>1758.8969188101453</v>
      </c>
      <c r="H23" s="44"/>
      <c r="I23" s="2" t="s">
        <v>42</v>
      </c>
      <c r="K23" s="2" t="s">
        <v>43</v>
      </c>
      <c r="L23" s="2" t="s">
        <v>44</v>
      </c>
      <c r="N23" s="28"/>
      <c r="O23" s="17"/>
      <c r="P23" s="17"/>
      <c r="Q23" s="17"/>
      <c r="R23" s="17"/>
      <c r="S23" s="17"/>
    </row>
    <row r="24" spans="1:24" x14ac:dyDescent="0.2">
      <c r="A24" s="2"/>
      <c r="B24" s="2" t="s">
        <v>22</v>
      </c>
      <c r="C24" s="14">
        <v>28680.275359135736</v>
      </c>
      <c r="D24" s="14">
        <v>29135.684824763823</v>
      </c>
      <c r="E24" s="14">
        <v>29450.618397645288</v>
      </c>
      <c r="F24" s="14">
        <v>29905.845913545636</v>
      </c>
      <c r="G24" s="14">
        <v>30221.047059556135</v>
      </c>
      <c r="H24" s="44"/>
      <c r="I24" s="2" t="s">
        <v>86</v>
      </c>
      <c r="K24" s="2"/>
      <c r="L24" s="2" t="s">
        <v>65</v>
      </c>
      <c r="N24" s="28"/>
      <c r="O24" s="17"/>
      <c r="P24" s="17"/>
      <c r="Q24" s="17"/>
      <c r="R24" s="17"/>
      <c r="S24" s="17"/>
    </row>
    <row r="25" spans="1:24" x14ac:dyDescent="0.2">
      <c r="A25" s="2"/>
      <c r="B25" s="2" t="s">
        <v>27</v>
      </c>
      <c r="C25" s="14">
        <v>3338.4447507988684</v>
      </c>
      <c r="D25" s="14">
        <v>3391.4553764275347</v>
      </c>
      <c r="E25" s="14">
        <v>3428.1143108370175</v>
      </c>
      <c r="F25" s="14">
        <v>3481.1037571322963</v>
      </c>
      <c r="G25" s="14">
        <v>3517.7938376202906</v>
      </c>
      <c r="H25" s="44"/>
      <c r="I25" s="2" t="s">
        <v>45</v>
      </c>
      <c r="K25" s="12" t="s">
        <v>46</v>
      </c>
      <c r="L25" s="12" t="s">
        <v>47</v>
      </c>
      <c r="N25" s="28"/>
      <c r="O25" s="17"/>
      <c r="P25" s="17"/>
      <c r="Q25" s="17"/>
      <c r="R25" s="17"/>
      <c r="S25" s="17"/>
    </row>
    <row r="26" spans="1:24" x14ac:dyDescent="0.2">
      <c r="A26" s="2"/>
      <c r="B26" s="2"/>
      <c r="C26" s="14"/>
      <c r="D26" s="14"/>
      <c r="E26" s="14"/>
      <c r="F26" s="14"/>
      <c r="G26" s="10"/>
      <c r="H26" s="44"/>
      <c r="I26" s="2" t="s">
        <v>48</v>
      </c>
      <c r="K26" s="12" t="s">
        <v>49</v>
      </c>
      <c r="L26" s="12" t="s">
        <v>50</v>
      </c>
      <c r="N26" s="28"/>
      <c r="O26" s="17"/>
      <c r="P26" s="17"/>
      <c r="Q26" s="17"/>
      <c r="R26" s="17"/>
      <c r="S26" s="17"/>
    </row>
    <row r="27" spans="1:24" x14ac:dyDescent="0.2">
      <c r="A27" s="4"/>
      <c r="B27" s="5" t="s">
        <v>33</v>
      </c>
      <c r="C27" s="6"/>
      <c r="D27" s="6"/>
      <c r="E27" s="6"/>
      <c r="F27" s="6"/>
      <c r="G27" s="6"/>
      <c r="H27" s="44"/>
      <c r="I27" s="2" t="s">
        <v>51</v>
      </c>
      <c r="L27" s="12" t="s">
        <v>52</v>
      </c>
      <c r="N27" s="28"/>
      <c r="O27" s="17"/>
      <c r="P27" s="17"/>
      <c r="Q27" s="17"/>
      <c r="R27" s="17"/>
      <c r="S27" s="17"/>
    </row>
    <row r="28" spans="1:24" x14ac:dyDescent="0.2">
      <c r="A28" s="2">
        <v>24</v>
      </c>
      <c r="B28" s="2" t="s">
        <v>10</v>
      </c>
      <c r="C28" s="14">
        <v>30846.624933801548</v>
      </c>
      <c r="D28" s="14">
        <v>31311.77609951609</v>
      </c>
      <c r="E28" s="14">
        <v>31633.86341389584</v>
      </c>
      <c r="F28" s="14">
        <v>32099.014579610379</v>
      </c>
      <c r="G28" s="14">
        <v>32420.977040814265</v>
      </c>
      <c r="H28" s="44"/>
      <c r="I28" s="11" t="s">
        <v>53</v>
      </c>
      <c r="L28" s="12" t="s">
        <v>54</v>
      </c>
      <c r="N28" s="28"/>
      <c r="O28" s="17"/>
      <c r="P28" s="17"/>
      <c r="Q28" s="17"/>
      <c r="R28" s="17"/>
      <c r="S28" s="17"/>
    </row>
    <row r="29" spans="1:24" x14ac:dyDescent="0.2">
      <c r="A29" s="2"/>
      <c r="B29" s="2" t="s">
        <v>16</v>
      </c>
      <c r="C29" s="14">
        <v>1696.564371359085</v>
      </c>
      <c r="D29" s="14">
        <v>1722.1476854733849</v>
      </c>
      <c r="E29" s="14">
        <v>1739.8624877642712</v>
      </c>
      <c r="F29" s="14">
        <v>1765.4458018785708</v>
      </c>
      <c r="G29" s="14">
        <v>1783.1537372447847</v>
      </c>
      <c r="H29" s="44"/>
      <c r="I29" s="11"/>
      <c r="L29" s="2" t="s">
        <v>56</v>
      </c>
      <c r="N29" s="28"/>
      <c r="O29" s="17"/>
      <c r="P29" s="17"/>
      <c r="Q29" s="17"/>
      <c r="R29" s="17"/>
      <c r="S29" s="17"/>
    </row>
    <row r="30" spans="1:24" x14ac:dyDescent="0.2">
      <c r="A30" s="2"/>
      <c r="B30" s="2" t="s">
        <v>22</v>
      </c>
      <c r="C30" s="14">
        <v>29150.060562442464</v>
      </c>
      <c r="D30" s="14">
        <v>29589.628414042705</v>
      </c>
      <c r="E30" s="14">
        <v>29894.000926131568</v>
      </c>
      <c r="F30" s="14">
        <v>30333.568777731809</v>
      </c>
      <c r="G30" s="14">
        <v>30637.823303569479</v>
      </c>
      <c r="H30" s="44"/>
      <c r="I30" s="11" t="s">
        <v>55</v>
      </c>
      <c r="L30" s="2" t="s">
        <v>66</v>
      </c>
      <c r="N30" s="28"/>
      <c r="O30" s="17"/>
      <c r="P30" s="17"/>
      <c r="Q30" s="17"/>
      <c r="R30" s="17"/>
      <c r="S30" s="17"/>
    </row>
    <row r="31" spans="1:24" x14ac:dyDescent="0.2">
      <c r="A31" s="2"/>
      <c r="B31" s="2" t="s">
        <v>27</v>
      </c>
      <c r="C31" s="14">
        <v>3393.1287427181701</v>
      </c>
      <c r="D31" s="14">
        <v>3444.2953709467697</v>
      </c>
      <c r="E31" s="14">
        <v>3479.7249755285425</v>
      </c>
      <c r="F31" s="10">
        <v>3530.8916037571416</v>
      </c>
      <c r="G31" s="14">
        <v>3566.3074744895694</v>
      </c>
      <c r="H31" s="44"/>
      <c r="I31" s="11" t="s">
        <v>57</v>
      </c>
      <c r="L31" s="12" t="s">
        <v>58</v>
      </c>
      <c r="N31" s="28"/>
      <c r="O31" s="17"/>
      <c r="P31" s="17"/>
      <c r="Q31" s="17"/>
      <c r="R31" s="17"/>
      <c r="S31" s="17"/>
    </row>
    <row r="32" spans="1:24" x14ac:dyDescent="0.2">
      <c r="A32" s="4"/>
      <c r="B32" s="5"/>
      <c r="C32" s="6"/>
      <c r="D32" s="6"/>
      <c r="E32" s="6"/>
      <c r="F32" s="6"/>
      <c r="G32" s="6"/>
      <c r="H32" s="44"/>
      <c r="I32" s="17"/>
      <c r="J32" s="17"/>
      <c r="K32" s="17"/>
      <c r="L32" s="12" t="s">
        <v>59</v>
      </c>
      <c r="N32" s="28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1:24" x14ac:dyDescent="0.2">
      <c r="A33" s="2">
        <v>25</v>
      </c>
      <c r="B33" s="2" t="s">
        <v>10</v>
      </c>
      <c r="C33" s="14">
        <v>31343.79709000939</v>
      </c>
      <c r="D33" s="14">
        <v>31794.388485958829</v>
      </c>
      <c r="E33" s="14">
        <v>32106.301028861628</v>
      </c>
      <c r="F33" s="14">
        <v>32557.12812550009</v>
      </c>
      <c r="G33" s="14">
        <v>32869.028156249478</v>
      </c>
      <c r="H33" s="44"/>
      <c r="L33" s="12" t="s">
        <v>60</v>
      </c>
      <c r="N33" s="28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1:24" x14ac:dyDescent="0.2">
      <c r="A34" s="2"/>
      <c r="B34" s="2" t="s">
        <v>16</v>
      </c>
      <c r="C34" s="14">
        <v>1723.9088399505165</v>
      </c>
      <c r="D34" s="14">
        <v>1748.6913667277356</v>
      </c>
      <c r="E34" s="14">
        <v>1765.8465565873896</v>
      </c>
      <c r="F34" s="14">
        <v>1790.6420469025049</v>
      </c>
      <c r="G34" s="14">
        <v>1807.7965485937214</v>
      </c>
      <c r="H34" s="44"/>
      <c r="L34" s="12" t="s">
        <v>61</v>
      </c>
      <c r="N34" s="28"/>
      <c r="O34" s="17"/>
      <c r="P34" s="17"/>
      <c r="Q34" s="17"/>
      <c r="R34" s="17"/>
      <c r="S34" s="17"/>
      <c r="T34" s="17"/>
      <c r="U34" s="17"/>
      <c r="V34" s="28"/>
      <c r="W34" s="28"/>
      <c r="X34" s="17"/>
    </row>
    <row r="35" spans="1:24" x14ac:dyDescent="0.2">
      <c r="A35" s="2"/>
      <c r="B35" s="2" t="s">
        <v>22</v>
      </c>
      <c r="C35" s="14">
        <v>29619.888250058873</v>
      </c>
      <c r="D35" s="14">
        <v>30045.697119231092</v>
      </c>
      <c r="E35" s="14">
        <v>30340.454472274239</v>
      </c>
      <c r="F35" s="14">
        <v>30766.486078597587</v>
      </c>
      <c r="G35" s="14">
        <v>31061.231607655758</v>
      </c>
      <c r="H35" s="44"/>
      <c r="L35" s="12" t="s">
        <v>92</v>
      </c>
      <c r="N35" s="28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1:24" ht="13.5" thickBot="1" x14ac:dyDescent="0.25">
      <c r="B36" s="12" t="s">
        <v>27</v>
      </c>
      <c r="C36" s="12">
        <v>3447.817679901033</v>
      </c>
      <c r="D36" s="12">
        <v>3497.3827334554712</v>
      </c>
      <c r="E36" s="12">
        <v>3531.6931131747792</v>
      </c>
      <c r="F36" s="12">
        <v>3581.2840938050099</v>
      </c>
      <c r="G36" s="12">
        <v>3615.5930971874427</v>
      </c>
      <c r="H36" s="18"/>
      <c r="I36" s="18"/>
      <c r="J36" s="18"/>
      <c r="L36" s="12" t="s">
        <v>93</v>
      </c>
      <c r="N36" s="28"/>
      <c r="O36" s="17"/>
      <c r="P36" s="17"/>
      <c r="Q36" s="17"/>
      <c r="R36" s="17"/>
      <c r="S36" s="17"/>
    </row>
    <row r="37" spans="1:24" ht="12.75" customHeight="1" x14ac:dyDescent="0.2">
      <c r="A37" s="34"/>
      <c r="B37" s="35"/>
      <c r="C37" s="6"/>
      <c r="D37" s="6"/>
      <c r="E37" s="6"/>
      <c r="F37" s="6"/>
      <c r="G37" s="6"/>
      <c r="H37" s="18"/>
      <c r="I37" s="18"/>
      <c r="J37" s="18"/>
      <c r="K37" s="17"/>
      <c r="L37" s="12" t="s">
        <v>63</v>
      </c>
      <c r="N37" s="28"/>
      <c r="O37" s="17"/>
      <c r="P37" s="17"/>
      <c r="Q37" s="17"/>
      <c r="R37" s="17"/>
      <c r="S37" s="17"/>
    </row>
    <row r="38" spans="1:24" x14ac:dyDescent="0.2">
      <c r="A38" s="37">
        <v>26</v>
      </c>
      <c r="B38" s="2" t="s">
        <v>10</v>
      </c>
      <c r="C38" s="42">
        <v>31852.404376483591</v>
      </c>
      <c r="D38" s="42">
        <v>32287.622020949773</v>
      </c>
      <c r="E38" s="42">
        <v>32588.771279604218</v>
      </c>
      <c r="F38" s="42">
        <v>33023.894742497541</v>
      </c>
      <c r="G38" s="42">
        <v>33325.054849478212</v>
      </c>
      <c r="H38" s="18"/>
      <c r="I38" s="18"/>
      <c r="J38" s="18"/>
      <c r="L38" s="2" t="s">
        <v>64</v>
      </c>
      <c r="N38" s="28"/>
      <c r="O38" s="17"/>
      <c r="P38" s="17"/>
      <c r="Q38" s="17"/>
      <c r="R38" s="17"/>
      <c r="S38" s="17"/>
    </row>
    <row r="39" spans="1:24" x14ac:dyDescent="0.2">
      <c r="A39" s="37"/>
      <c r="B39" s="2" t="s">
        <v>16</v>
      </c>
      <c r="C39" s="42">
        <v>1751.8822407065975</v>
      </c>
      <c r="D39" s="42">
        <v>1775.8192111522376</v>
      </c>
      <c r="E39" s="42">
        <v>1792.3824203782319</v>
      </c>
      <c r="F39" s="42">
        <v>1816.3142108373647</v>
      </c>
      <c r="G39" s="42">
        <v>1832.8780167213017</v>
      </c>
      <c r="H39" s="18"/>
      <c r="I39" s="18"/>
      <c r="J39" s="18"/>
      <c r="N39" s="28"/>
      <c r="O39" s="17"/>
      <c r="P39" s="17"/>
      <c r="Q39" s="17"/>
      <c r="R39" s="17"/>
      <c r="S39" s="17"/>
    </row>
    <row r="40" spans="1:24" ht="13.5" thickBot="1" x14ac:dyDescent="0.25">
      <c r="A40" s="39"/>
      <c r="B40" s="40" t="s">
        <v>22</v>
      </c>
      <c r="C40" s="43">
        <v>30100.522135776995</v>
      </c>
      <c r="D40" s="43">
        <v>30511.802809797537</v>
      </c>
      <c r="E40" s="43">
        <v>30796.388859225986</v>
      </c>
      <c r="F40" s="43">
        <v>31207.580531660176</v>
      </c>
      <c r="G40" s="43">
        <v>31492.176832756912</v>
      </c>
      <c r="H40" s="18"/>
      <c r="I40" s="18"/>
      <c r="J40" s="18"/>
      <c r="K40" s="18"/>
      <c r="M40" s="18"/>
      <c r="N40" s="28"/>
      <c r="O40" s="17"/>
      <c r="P40" s="17"/>
      <c r="Q40" s="17"/>
      <c r="R40" s="17"/>
      <c r="S40" s="17"/>
    </row>
    <row r="41" spans="1:24" x14ac:dyDescent="0.2">
      <c r="A41" s="2"/>
      <c r="B41" s="2" t="s">
        <v>27</v>
      </c>
      <c r="C41" s="14">
        <v>3503.764481413195</v>
      </c>
      <c r="D41" s="14">
        <v>3551.6384223044752</v>
      </c>
      <c r="E41" s="10">
        <v>3584.7648407564639</v>
      </c>
      <c r="F41" s="14">
        <v>3632.6284216747295</v>
      </c>
      <c r="G41" s="14">
        <v>3665.7560334426034</v>
      </c>
      <c r="H41" s="18"/>
      <c r="I41" s="18"/>
      <c r="J41" s="18"/>
      <c r="K41" s="18"/>
      <c r="L41" s="17"/>
      <c r="M41" s="18"/>
      <c r="N41" s="28"/>
      <c r="O41" s="17"/>
      <c r="P41" s="17"/>
      <c r="Q41" s="17"/>
      <c r="R41" s="17"/>
      <c r="S41" s="17"/>
    </row>
    <row r="42" spans="1:24" ht="15.75" x14ac:dyDescent="0.25">
      <c r="A42" s="4"/>
      <c r="B42" s="5"/>
      <c r="C42" s="6"/>
      <c r="D42" s="6"/>
      <c r="E42" s="6"/>
      <c r="F42" s="6"/>
      <c r="G42" s="6"/>
      <c r="H42" s="18"/>
      <c r="I42" s="18"/>
      <c r="J42" s="18"/>
      <c r="K42" s="30"/>
      <c r="L42" s="31"/>
      <c r="M42" s="17"/>
      <c r="N42" s="28"/>
      <c r="O42" s="17"/>
      <c r="P42" s="17"/>
      <c r="Q42" s="17"/>
      <c r="R42" s="17"/>
      <c r="S42" s="17"/>
    </row>
    <row r="43" spans="1:24" x14ac:dyDescent="0.2">
      <c r="A43" s="2">
        <v>27</v>
      </c>
      <c r="B43" s="2" t="s">
        <v>10</v>
      </c>
      <c r="C43" s="14">
        <v>32372.675503457947</v>
      </c>
      <c r="D43" s="14">
        <v>32791.140950391222</v>
      </c>
      <c r="E43" s="14">
        <v>33080.747817866286</v>
      </c>
      <c r="F43" s="14">
        <v>33499.213264799546</v>
      </c>
      <c r="G43" s="14">
        <v>33788.820132274624</v>
      </c>
      <c r="H43" s="17"/>
      <c r="I43" s="32"/>
      <c r="J43" s="32"/>
      <c r="K43" s="32"/>
      <c r="L43" s="32"/>
      <c r="N43" s="28"/>
      <c r="O43" s="17"/>
      <c r="P43" s="17"/>
      <c r="Q43" s="17"/>
      <c r="R43" s="17"/>
      <c r="S43" s="17"/>
    </row>
    <row r="44" spans="1:24" x14ac:dyDescent="0.2">
      <c r="A44" s="2"/>
      <c r="B44" s="2" t="s">
        <v>16</v>
      </c>
      <c r="C44" s="14">
        <v>1780.497152690187</v>
      </c>
      <c r="D44" s="14">
        <v>1803.5127522715172</v>
      </c>
      <c r="E44" s="14">
        <v>1819.4411299826456</v>
      </c>
      <c r="F44" s="14">
        <v>1842.4567295639749</v>
      </c>
      <c r="G44" s="14">
        <v>1858.3851072751042</v>
      </c>
      <c r="H44" s="17"/>
      <c r="N44" s="28"/>
      <c r="O44" s="17"/>
      <c r="P44" s="17"/>
      <c r="Q44" s="17"/>
      <c r="R44" s="17"/>
      <c r="S44" s="17"/>
    </row>
    <row r="45" spans="1:24" x14ac:dyDescent="0.2">
      <c r="A45" s="2"/>
      <c r="B45" s="2" t="s">
        <v>22</v>
      </c>
      <c r="C45" s="14">
        <v>30592.178350767761</v>
      </c>
      <c r="D45" s="14">
        <v>30987.628198119706</v>
      </c>
      <c r="E45" s="14">
        <v>31261.30668788364</v>
      </c>
      <c r="F45" s="14">
        <v>31656.75653523557</v>
      </c>
      <c r="G45" s="14">
        <v>31930.435024999519</v>
      </c>
      <c r="H45" s="17"/>
      <c r="N45" s="28"/>
      <c r="O45" s="17"/>
      <c r="P45" s="17"/>
      <c r="Q45" s="17"/>
      <c r="R45" s="17"/>
      <c r="S45" s="17"/>
    </row>
    <row r="46" spans="1:24" x14ac:dyDescent="0.2">
      <c r="A46" s="4"/>
      <c r="B46" s="5" t="s">
        <v>27</v>
      </c>
      <c r="C46" s="6">
        <v>3560.994305380374</v>
      </c>
      <c r="D46" s="6">
        <v>3607.0255045430345</v>
      </c>
      <c r="E46" s="6">
        <v>3638.8822599652913</v>
      </c>
      <c r="F46" s="6">
        <v>3684.9134591279499</v>
      </c>
      <c r="G46" s="6">
        <v>3716.7702145502085</v>
      </c>
      <c r="H46" s="17"/>
      <c r="I46" s="18"/>
      <c r="J46" s="18"/>
      <c r="K46" s="18"/>
      <c r="L46" s="18"/>
      <c r="N46" s="28"/>
      <c r="O46" s="17"/>
      <c r="P46" s="17"/>
      <c r="Q46" s="17"/>
      <c r="R46" s="17"/>
      <c r="S46" s="17"/>
    </row>
    <row r="47" spans="1:24" x14ac:dyDescent="0.2">
      <c r="A47" s="2"/>
      <c r="B47" s="2"/>
      <c r="C47" s="14"/>
      <c r="D47" s="14"/>
      <c r="E47" s="14"/>
      <c r="F47" s="14"/>
      <c r="G47" s="14"/>
      <c r="H47" s="17"/>
      <c r="I47" s="18"/>
      <c r="J47" s="18"/>
      <c r="K47" s="18"/>
      <c r="L47" s="18"/>
      <c r="N47" s="28"/>
      <c r="O47" s="17"/>
      <c r="P47" s="17"/>
      <c r="Q47" s="17"/>
      <c r="R47" s="17"/>
      <c r="S47" s="17"/>
    </row>
    <row r="48" spans="1:24" x14ac:dyDescent="0.2">
      <c r="A48" s="2">
        <v>28</v>
      </c>
      <c r="B48" s="2" t="s">
        <v>10</v>
      </c>
      <c r="C48" s="14">
        <v>32904.396974777133</v>
      </c>
      <c r="D48" s="14">
        <v>33305.059782433818</v>
      </c>
      <c r="E48" s="14">
        <v>33582.417488527106</v>
      </c>
      <c r="F48" s="14">
        <v>33983.080296183791</v>
      </c>
      <c r="G48" s="14">
        <v>34260.332972377961</v>
      </c>
      <c r="H48" s="17"/>
      <c r="I48" s="18"/>
      <c r="J48" s="18"/>
      <c r="K48" s="18"/>
      <c r="L48" s="18"/>
      <c r="N48" s="28"/>
      <c r="O48" s="17"/>
      <c r="P48" s="17"/>
      <c r="Q48" s="17"/>
      <c r="R48" s="17"/>
      <c r="S48" s="17"/>
    </row>
    <row r="49" spans="1:19" x14ac:dyDescent="0.2">
      <c r="A49" s="2"/>
      <c r="B49" s="2" t="s">
        <v>16</v>
      </c>
      <c r="C49" s="14">
        <v>1809.7418336127423</v>
      </c>
      <c r="D49" s="14">
        <v>1831.77828803386</v>
      </c>
      <c r="E49" s="14">
        <v>1847.0329618689909</v>
      </c>
      <c r="F49" s="14">
        <v>1869.0694162901084</v>
      </c>
      <c r="G49" s="14">
        <v>1884.3183134807878</v>
      </c>
      <c r="H49" s="17"/>
      <c r="I49" s="18"/>
      <c r="J49" s="18"/>
      <c r="K49" s="18"/>
      <c r="L49" s="18"/>
      <c r="N49" s="28"/>
      <c r="O49" s="17"/>
      <c r="P49" s="17"/>
      <c r="Q49" s="17"/>
      <c r="R49" s="17"/>
      <c r="S49" s="17"/>
    </row>
    <row r="50" spans="1:19" x14ac:dyDescent="0.2">
      <c r="A50" s="4"/>
      <c r="B50" s="5" t="s">
        <v>22</v>
      </c>
      <c r="C50" s="6">
        <v>31094.655141164392</v>
      </c>
      <c r="D50" s="6">
        <v>31473.281494399958</v>
      </c>
      <c r="E50" s="6">
        <v>31735.384526658116</v>
      </c>
      <c r="F50" s="6">
        <v>32114.010879893682</v>
      </c>
      <c r="G50" s="6">
        <v>32376.014658897173</v>
      </c>
      <c r="H50" s="17"/>
      <c r="I50" s="18"/>
      <c r="J50" s="18"/>
      <c r="K50" s="18"/>
      <c r="L50" s="18"/>
      <c r="N50" s="28"/>
      <c r="O50" s="17"/>
      <c r="P50" s="17"/>
      <c r="Q50" s="17"/>
      <c r="R50" s="17"/>
      <c r="S50" s="17"/>
    </row>
    <row r="51" spans="1:19" x14ac:dyDescent="0.2">
      <c r="A51" s="2"/>
      <c r="B51" s="2" t="s">
        <v>27</v>
      </c>
      <c r="C51" s="14">
        <v>3619.4836672254846</v>
      </c>
      <c r="D51" s="14">
        <v>3663.55657606772</v>
      </c>
      <c r="E51" s="14">
        <v>3694.0659237379818</v>
      </c>
      <c r="F51" s="14">
        <v>3738.1388325802168</v>
      </c>
      <c r="G51" s="14">
        <v>3768.6366269615755</v>
      </c>
      <c r="H51" s="17"/>
      <c r="N51" s="28"/>
      <c r="O51" s="17"/>
      <c r="P51" s="17"/>
      <c r="Q51" s="17"/>
      <c r="R51" s="17"/>
      <c r="S51" s="17"/>
    </row>
    <row r="52" spans="1:19" x14ac:dyDescent="0.2">
      <c r="A52" s="2">
        <v>29</v>
      </c>
      <c r="B52" s="2" t="s">
        <v>10</v>
      </c>
      <c r="C52" s="14">
        <v>33448.136762505987</v>
      </c>
      <c r="D52" s="14">
        <v>33829.841673372044</v>
      </c>
      <c r="E52" s="14">
        <v>34094.031255863527</v>
      </c>
      <c r="F52" s="14">
        <v>34475.631136830474</v>
      </c>
      <c r="G52" s="14">
        <v>34739.925749221089</v>
      </c>
      <c r="H52" s="17"/>
      <c r="N52" s="28"/>
      <c r="O52" s="17"/>
      <c r="P52" s="17"/>
      <c r="Q52" s="17"/>
      <c r="R52" s="17"/>
      <c r="S52" s="17"/>
    </row>
    <row r="53" spans="1:19" x14ac:dyDescent="0.2">
      <c r="A53" s="2"/>
      <c r="B53" s="2" t="s">
        <v>16</v>
      </c>
      <c r="C53" s="14">
        <v>1839.6475219378292</v>
      </c>
      <c r="D53" s="14">
        <v>1860.6412920354624</v>
      </c>
      <c r="E53" s="14">
        <v>1875.1717190724939</v>
      </c>
      <c r="F53" s="14">
        <v>1896.159712525676</v>
      </c>
      <c r="G53" s="14">
        <v>1910.6959162071598</v>
      </c>
      <c r="H53" s="17"/>
      <c r="N53" s="28"/>
      <c r="O53" s="17"/>
      <c r="P53" s="17"/>
      <c r="Q53" s="17"/>
      <c r="R53" s="17"/>
      <c r="S53" s="17"/>
    </row>
    <row r="54" spans="1:19" x14ac:dyDescent="0.2">
      <c r="A54" s="2"/>
      <c r="B54" s="2" t="s">
        <v>22</v>
      </c>
      <c r="C54" s="10">
        <v>31608.489240568157</v>
      </c>
      <c r="D54" s="14">
        <v>31969.200381336581</v>
      </c>
      <c r="E54" s="14">
        <v>32218.859536791031</v>
      </c>
      <c r="F54" s="14">
        <v>32579.471424304797</v>
      </c>
      <c r="G54" s="14">
        <v>32829.229833013931</v>
      </c>
      <c r="H54" s="17"/>
      <c r="N54" s="28"/>
      <c r="O54" s="17"/>
      <c r="P54" s="17"/>
      <c r="Q54" s="17"/>
      <c r="R54" s="17"/>
      <c r="S54" s="17"/>
    </row>
    <row r="55" spans="1:19" x14ac:dyDescent="0.2">
      <c r="A55" s="4"/>
      <c r="B55" s="5" t="s">
        <v>27</v>
      </c>
      <c r="C55" s="6">
        <v>3679.2950438756584</v>
      </c>
      <c r="D55" s="6">
        <v>3721.2825840709247</v>
      </c>
      <c r="E55" s="6">
        <v>3750.3434381449879</v>
      </c>
      <c r="F55" s="6">
        <v>3792.319425051352</v>
      </c>
      <c r="G55" s="6">
        <v>3821.3918324143197</v>
      </c>
      <c r="H55" s="17"/>
      <c r="N55" s="28"/>
      <c r="O55" s="17"/>
      <c r="P55" s="17"/>
      <c r="Q55" s="17"/>
      <c r="R55" s="17"/>
      <c r="S55" s="17"/>
    </row>
    <row r="56" spans="1:19" x14ac:dyDescent="0.2">
      <c r="A56" s="2"/>
      <c r="B56" s="2"/>
      <c r="C56" s="14"/>
      <c r="D56" s="14"/>
      <c r="E56" s="14"/>
      <c r="F56" s="14"/>
      <c r="G56" s="14"/>
      <c r="H56" s="17"/>
      <c r="N56" s="28"/>
      <c r="O56" s="17"/>
      <c r="P56" s="17"/>
      <c r="Q56" s="17"/>
      <c r="R56" s="17"/>
      <c r="S56" s="17"/>
    </row>
    <row r="57" spans="1:19" x14ac:dyDescent="0.2">
      <c r="A57" s="2">
        <v>30</v>
      </c>
      <c r="B57" s="2" t="s">
        <v>10</v>
      </c>
      <c r="C57" s="14">
        <v>34003.660095682986</v>
      </c>
      <c r="D57" s="14">
        <v>34365.034653060255</v>
      </c>
      <c r="E57" s="14">
        <v>34615.347160130907</v>
      </c>
      <c r="F57" s="14">
        <v>34976.715656780427</v>
      </c>
      <c r="G57" s="14">
        <v>35226.923133951961</v>
      </c>
      <c r="H57" s="17"/>
      <c r="N57" s="28"/>
      <c r="O57" s="17"/>
      <c r="P57" s="17"/>
      <c r="Q57" s="17"/>
      <c r="R57" s="17"/>
      <c r="S57" s="17"/>
    </row>
    <row r="58" spans="1:19" x14ac:dyDescent="0.2">
      <c r="A58" s="2"/>
      <c r="B58" s="2" t="s">
        <v>16</v>
      </c>
      <c r="C58" s="14">
        <v>1870.2013052625643</v>
      </c>
      <c r="D58" s="14">
        <v>1890.076905918314</v>
      </c>
      <c r="E58" s="14">
        <v>1903.8440938071999</v>
      </c>
      <c r="F58" s="14">
        <v>1923.7193611229234</v>
      </c>
      <c r="G58" s="14">
        <v>1937.4807723673578</v>
      </c>
      <c r="H58" s="17"/>
      <c r="N58" s="28"/>
      <c r="O58" s="17"/>
      <c r="P58" s="17"/>
      <c r="Q58" s="17"/>
      <c r="R58" s="17"/>
      <c r="S58" s="17"/>
    </row>
    <row r="59" spans="1:19" x14ac:dyDescent="0.2">
      <c r="A59" s="2"/>
      <c r="B59" s="1" t="s">
        <v>22</v>
      </c>
      <c r="C59" s="2">
        <v>32133.458790420424</v>
      </c>
      <c r="D59" s="2">
        <v>32474.95774714194</v>
      </c>
      <c r="E59" s="2">
        <v>32711.503066323705</v>
      </c>
      <c r="F59" s="2">
        <v>33052.996295657504</v>
      </c>
      <c r="G59" s="2">
        <v>33289.442361584603</v>
      </c>
      <c r="H59" s="18"/>
      <c r="N59" s="28"/>
      <c r="O59" s="17"/>
      <c r="P59" s="17"/>
      <c r="Q59" s="17"/>
      <c r="R59" s="17"/>
      <c r="S59" s="17"/>
    </row>
    <row r="60" spans="1:19" x14ac:dyDescent="0.2">
      <c r="A60" s="2"/>
      <c r="B60" s="1" t="s">
        <v>27</v>
      </c>
      <c r="C60" s="2">
        <v>3740.4026105251287</v>
      </c>
      <c r="D60" s="2">
        <v>3780.1538118366279</v>
      </c>
      <c r="E60" s="2">
        <v>3807.6881876143998</v>
      </c>
      <c r="F60" s="2">
        <v>3847.4387222458467</v>
      </c>
      <c r="G60" s="2">
        <v>3874.9615447347155</v>
      </c>
      <c r="H60" s="18"/>
      <c r="N60" s="28"/>
      <c r="O60" s="17"/>
      <c r="P60" s="17"/>
      <c r="Q60" s="17"/>
      <c r="R60" s="17"/>
      <c r="S60" s="17"/>
    </row>
    <row r="61" spans="1:19" x14ac:dyDescent="0.2">
      <c r="A61" s="4"/>
      <c r="B61" s="5"/>
      <c r="C61" s="6"/>
      <c r="D61" s="6"/>
      <c r="E61" s="6"/>
      <c r="F61" s="6"/>
      <c r="G61" s="6"/>
      <c r="H61" s="18"/>
      <c r="N61" s="28"/>
      <c r="O61" s="17"/>
      <c r="P61" s="17"/>
      <c r="Q61" s="17"/>
      <c r="R61" s="17"/>
      <c r="S61" s="17"/>
    </row>
    <row r="62" spans="1:19" x14ac:dyDescent="0.2">
      <c r="A62" s="2">
        <v>31</v>
      </c>
      <c r="B62" s="2" t="s">
        <v>10</v>
      </c>
      <c r="C62" s="14">
        <v>34571.77288073473</v>
      </c>
      <c r="D62" s="14">
        <v>34911.767792913946</v>
      </c>
      <c r="E62" s="14">
        <v>35147.061024410861</v>
      </c>
      <c r="F62" s="14">
        <v>35487.05593659007</v>
      </c>
      <c r="G62" s="14">
        <v>35722.349168086985</v>
      </c>
      <c r="H62" s="18"/>
      <c r="N62" s="28"/>
      <c r="O62" s="17"/>
      <c r="P62" s="17"/>
      <c r="Q62" s="17"/>
      <c r="R62" s="17"/>
      <c r="S62" s="17"/>
    </row>
    <row r="63" spans="1:19" x14ac:dyDescent="0.2">
      <c r="A63" s="2"/>
      <c r="B63" s="2" t="s">
        <v>16</v>
      </c>
      <c r="C63" s="14">
        <v>1901.4475084404103</v>
      </c>
      <c r="D63" s="14">
        <v>1920.1472286102671</v>
      </c>
      <c r="E63" s="14">
        <v>1933.0883563425973</v>
      </c>
      <c r="F63" s="14">
        <v>1951.7880765124539</v>
      </c>
      <c r="G63" s="14">
        <v>1964.7292042447841</v>
      </c>
      <c r="H63" s="18"/>
      <c r="N63" s="28"/>
      <c r="O63" s="17"/>
      <c r="P63" s="17"/>
      <c r="Q63" s="17"/>
      <c r="R63" s="17"/>
      <c r="S63" s="17"/>
    </row>
    <row r="64" spans="1:19" x14ac:dyDescent="0.2">
      <c r="A64" s="2"/>
      <c r="B64" s="2" t="s">
        <v>22</v>
      </c>
      <c r="C64" s="14">
        <v>32670.325372294319</v>
      </c>
      <c r="D64" s="14">
        <v>32991.620564303681</v>
      </c>
      <c r="E64" s="14">
        <v>33213.972668068265</v>
      </c>
      <c r="F64" s="14">
        <v>33535.267860077613</v>
      </c>
      <c r="G64" s="14">
        <v>33757.619963842204</v>
      </c>
      <c r="H64" s="18"/>
      <c r="N64" s="28"/>
      <c r="O64" s="17"/>
      <c r="P64" s="17"/>
      <c r="Q64" s="17"/>
      <c r="R64" s="17"/>
      <c r="S64" s="17"/>
    </row>
    <row r="65" spans="1:18" x14ac:dyDescent="0.2">
      <c r="A65" s="2"/>
      <c r="B65" s="12" t="s">
        <v>27</v>
      </c>
      <c r="C65" s="12">
        <v>3802.8950168808205</v>
      </c>
      <c r="D65" s="12">
        <v>3840.2944572205342</v>
      </c>
      <c r="E65" s="9">
        <v>3866.1767126851946</v>
      </c>
      <c r="F65" s="12">
        <v>3903.5761530249079</v>
      </c>
      <c r="G65" s="12">
        <v>3929.4584084895682</v>
      </c>
      <c r="N65" s="28"/>
      <c r="O65" s="28"/>
      <c r="P65" s="28"/>
      <c r="Q65" s="28"/>
      <c r="R65" s="28"/>
    </row>
    <row r="66" spans="1:18" x14ac:dyDescent="0.2">
      <c r="C66" s="18"/>
      <c r="D66" s="18"/>
      <c r="E66" s="18"/>
      <c r="F66" s="18"/>
      <c r="G66" s="18"/>
    </row>
    <row r="67" spans="1:18" x14ac:dyDescent="0.2">
      <c r="A67" s="22" t="s">
        <v>100</v>
      </c>
      <c r="D67" s="14"/>
      <c r="F67" s="2"/>
      <c r="G67" s="18"/>
    </row>
    <row r="68" spans="1:18" x14ac:dyDescent="0.2">
      <c r="A68" s="12" t="s">
        <v>88</v>
      </c>
      <c r="D68" s="14"/>
      <c r="F68" s="2"/>
      <c r="G68" s="18"/>
    </row>
    <row r="69" spans="1:18" x14ac:dyDescent="0.2">
      <c r="A69" s="12" t="s">
        <v>69</v>
      </c>
      <c r="B69" s="17">
        <v>5.5100000000000003E-2</v>
      </c>
      <c r="E69" s="21"/>
      <c r="F69" s="2"/>
      <c r="G69" s="18"/>
    </row>
    <row r="70" spans="1:18" x14ac:dyDescent="0.2">
      <c r="C70" s="18"/>
      <c r="D70" s="18"/>
      <c r="E70" s="18"/>
      <c r="F70" s="18"/>
      <c r="G70" s="18"/>
    </row>
    <row r="71" spans="1:18" x14ac:dyDescent="0.2">
      <c r="C71" s="18"/>
      <c r="D71" s="18"/>
      <c r="E71" s="18"/>
      <c r="F71" s="18"/>
      <c r="G71" s="18"/>
    </row>
    <row r="72" spans="1:18" x14ac:dyDescent="0.2">
      <c r="C72" s="18"/>
      <c r="D72" s="18"/>
      <c r="E72" s="18"/>
      <c r="F72" s="18"/>
      <c r="G72" s="18"/>
    </row>
    <row r="73" spans="1:18" x14ac:dyDescent="0.2">
      <c r="C73" s="18"/>
      <c r="D73" s="18"/>
      <c r="E73" s="18"/>
      <c r="F73" s="18"/>
      <c r="G73" s="18"/>
    </row>
    <row r="74" spans="1:18" x14ac:dyDescent="0.2">
      <c r="C74" s="18"/>
      <c r="D74" s="18"/>
      <c r="E74" s="18"/>
      <c r="F74" s="18"/>
      <c r="G74" s="18"/>
    </row>
    <row r="75" spans="1:18" x14ac:dyDescent="0.2">
      <c r="C75" s="18"/>
      <c r="D75" s="18"/>
      <c r="E75" s="18"/>
      <c r="F75" s="18"/>
      <c r="G75" s="18"/>
    </row>
    <row r="76" spans="1:18" x14ac:dyDescent="0.2">
      <c r="C76" s="18"/>
      <c r="D76" s="18"/>
      <c r="E76" s="18"/>
      <c r="F76" s="18"/>
      <c r="G76" s="18"/>
    </row>
    <row r="77" spans="1:18" x14ac:dyDescent="0.2">
      <c r="C77" s="18"/>
      <c r="D77" s="18"/>
      <c r="E77" s="18"/>
      <c r="F77" s="18"/>
      <c r="G77" s="18"/>
    </row>
    <row r="78" spans="1:18" x14ac:dyDescent="0.2">
      <c r="C78" s="18"/>
      <c r="D78" s="18"/>
      <c r="E78" s="18"/>
      <c r="F78" s="18"/>
      <c r="G78" s="18"/>
    </row>
    <row r="79" spans="1:18" x14ac:dyDescent="0.2">
      <c r="C79" s="18"/>
      <c r="D79" s="18"/>
      <c r="E79" s="18"/>
      <c r="F79" s="18"/>
      <c r="G79" s="18"/>
    </row>
    <row r="80" spans="1:18" x14ac:dyDescent="0.2">
      <c r="C80" s="18"/>
      <c r="D80" s="18"/>
      <c r="E80" s="18"/>
      <c r="F80" s="18"/>
      <c r="G80" s="18"/>
    </row>
    <row r="81" spans="3:7" x14ac:dyDescent="0.2">
      <c r="C81" s="18"/>
      <c r="D81" s="18"/>
      <c r="E81" s="18"/>
      <c r="F81" s="18"/>
      <c r="G81" s="18"/>
    </row>
    <row r="82" spans="3:7" x14ac:dyDescent="0.2">
      <c r="C82" s="18"/>
      <c r="D82" s="18"/>
      <c r="E82" s="18"/>
      <c r="F82" s="18"/>
      <c r="G82" s="18"/>
    </row>
    <row r="83" spans="3:7" x14ac:dyDescent="0.2">
      <c r="C83" s="18"/>
      <c r="D83" s="18"/>
      <c r="E83" s="18"/>
      <c r="F83" s="18"/>
      <c r="G83" s="18"/>
    </row>
    <row r="84" spans="3:7" x14ac:dyDescent="0.2">
      <c r="C84" s="18"/>
      <c r="D84" s="18"/>
      <c r="E84" s="18"/>
      <c r="F84" s="18"/>
      <c r="G84" s="18"/>
    </row>
    <row r="85" spans="3:7" x14ac:dyDescent="0.2">
      <c r="C85" s="18"/>
      <c r="D85" s="18"/>
      <c r="E85" s="18"/>
      <c r="F85" s="18"/>
      <c r="G85" s="18"/>
    </row>
    <row r="86" spans="3:7" x14ac:dyDescent="0.2">
      <c r="C86" s="18"/>
      <c r="D86" s="18"/>
      <c r="E86" s="18"/>
      <c r="F86" s="18"/>
      <c r="G86" s="18"/>
    </row>
    <row r="87" spans="3:7" x14ac:dyDescent="0.2">
      <c r="C87" s="18"/>
      <c r="D87" s="18"/>
      <c r="E87" s="18"/>
      <c r="F87" s="18"/>
      <c r="G87" s="18"/>
    </row>
    <row r="88" spans="3:7" x14ac:dyDescent="0.2">
      <c r="C88" s="18"/>
      <c r="D88" s="18"/>
      <c r="E88" s="18"/>
      <c r="F88" s="18"/>
      <c r="G88" s="18"/>
    </row>
    <row r="89" spans="3:7" x14ac:dyDescent="0.2">
      <c r="C89" s="18"/>
      <c r="D89" s="18"/>
      <c r="E89" s="18"/>
      <c r="F89" s="18"/>
      <c r="G89" s="18"/>
    </row>
    <row r="90" spans="3:7" x14ac:dyDescent="0.2">
      <c r="C90" s="18"/>
      <c r="D90" s="18"/>
      <c r="E90" s="18"/>
      <c r="F90" s="18"/>
      <c r="G90" s="18"/>
    </row>
    <row r="91" spans="3:7" x14ac:dyDescent="0.2">
      <c r="C91" s="18"/>
      <c r="D91" s="18"/>
      <c r="E91" s="18"/>
      <c r="F91" s="18"/>
      <c r="G91" s="18"/>
    </row>
    <row r="92" spans="3:7" x14ac:dyDescent="0.2">
      <c r="C92" s="18"/>
      <c r="D92" s="18"/>
      <c r="E92" s="18"/>
      <c r="F92" s="18"/>
      <c r="G92" s="18"/>
    </row>
    <row r="93" spans="3:7" x14ac:dyDescent="0.2">
      <c r="C93" s="18"/>
      <c r="D93" s="18"/>
      <c r="E93" s="18"/>
      <c r="F93" s="18"/>
      <c r="G93" s="18"/>
    </row>
    <row r="94" spans="3:7" x14ac:dyDescent="0.2">
      <c r="C94" s="18"/>
      <c r="D94" s="18"/>
      <c r="E94" s="18"/>
      <c r="F94" s="18"/>
      <c r="G94" s="18"/>
    </row>
    <row r="95" spans="3:7" x14ac:dyDescent="0.2">
      <c r="C95" s="18"/>
      <c r="D95" s="18"/>
      <c r="E95" s="18"/>
      <c r="F95" s="18"/>
      <c r="G95" s="18"/>
    </row>
    <row r="96" spans="3:7" x14ac:dyDescent="0.2">
      <c r="C96" s="18"/>
      <c r="D96" s="18"/>
      <c r="E96" s="18"/>
      <c r="F96" s="18"/>
      <c r="G96" s="18"/>
    </row>
    <row r="97" spans="3:7" x14ac:dyDescent="0.2">
      <c r="C97" s="18"/>
      <c r="D97" s="18"/>
      <c r="E97" s="18"/>
      <c r="F97" s="18"/>
      <c r="G97" s="18"/>
    </row>
    <row r="98" spans="3:7" x14ac:dyDescent="0.2">
      <c r="C98" s="18"/>
      <c r="D98" s="18"/>
      <c r="E98" s="18"/>
      <c r="F98" s="18"/>
      <c r="G98" s="18"/>
    </row>
    <row r="99" spans="3:7" x14ac:dyDescent="0.2">
      <c r="C99" s="18"/>
      <c r="D99" s="18"/>
      <c r="E99" s="18"/>
      <c r="F99" s="18"/>
      <c r="G99" s="18"/>
    </row>
    <row r="100" spans="3:7" x14ac:dyDescent="0.2">
      <c r="C100" s="18"/>
      <c r="D100" s="18"/>
      <c r="E100" s="18"/>
      <c r="F100" s="18"/>
      <c r="G100" s="18"/>
    </row>
    <row r="101" spans="3:7" x14ac:dyDescent="0.2">
      <c r="C101" s="18"/>
      <c r="D101" s="18"/>
      <c r="E101" s="18"/>
      <c r="F101" s="18"/>
      <c r="G101" s="18"/>
    </row>
    <row r="102" spans="3:7" x14ac:dyDescent="0.2">
      <c r="C102" s="18"/>
      <c r="D102" s="18"/>
      <c r="E102" s="18"/>
      <c r="F102" s="18"/>
      <c r="G102" s="18"/>
    </row>
    <row r="103" spans="3:7" x14ac:dyDescent="0.2">
      <c r="C103" s="18"/>
      <c r="D103" s="18"/>
      <c r="E103" s="18"/>
      <c r="F103" s="18"/>
      <c r="G103" s="18"/>
    </row>
    <row r="104" spans="3:7" x14ac:dyDescent="0.2">
      <c r="C104" s="18"/>
      <c r="D104" s="18"/>
      <c r="E104" s="18"/>
      <c r="F104" s="18"/>
      <c r="G104" s="18"/>
    </row>
    <row r="105" spans="3:7" x14ac:dyDescent="0.2">
      <c r="C105" s="18"/>
      <c r="D105" s="18"/>
      <c r="E105" s="18"/>
      <c r="F105" s="18"/>
      <c r="G105" s="18"/>
    </row>
    <row r="106" spans="3:7" x14ac:dyDescent="0.2">
      <c r="C106" s="18"/>
      <c r="D106" s="18"/>
      <c r="E106" s="18"/>
      <c r="F106" s="18"/>
      <c r="G106" s="18"/>
    </row>
    <row r="107" spans="3:7" x14ac:dyDescent="0.2">
      <c r="C107" s="18"/>
      <c r="D107" s="18"/>
      <c r="E107" s="18"/>
      <c r="F107" s="18"/>
      <c r="G107" s="18"/>
    </row>
    <row r="108" spans="3:7" x14ac:dyDescent="0.2">
      <c r="C108" s="18"/>
      <c r="D108" s="18"/>
      <c r="E108" s="18"/>
      <c r="F108" s="18"/>
      <c r="G108" s="18"/>
    </row>
    <row r="109" spans="3:7" x14ac:dyDescent="0.2">
      <c r="C109" s="18"/>
      <c r="D109" s="18"/>
      <c r="E109" s="18"/>
      <c r="F109" s="18"/>
      <c r="G109" s="18"/>
    </row>
    <row r="110" spans="3:7" x14ac:dyDescent="0.2">
      <c r="C110" s="18"/>
      <c r="D110" s="18"/>
      <c r="E110" s="18"/>
      <c r="F110" s="18"/>
      <c r="G110" s="18"/>
    </row>
    <row r="111" spans="3:7" x14ac:dyDescent="0.2">
      <c r="C111" s="18"/>
      <c r="D111" s="18"/>
      <c r="E111" s="18"/>
      <c r="F111" s="18"/>
      <c r="G111" s="18"/>
    </row>
    <row r="112" spans="3:7" x14ac:dyDescent="0.2">
      <c r="C112" s="18"/>
      <c r="D112" s="18"/>
      <c r="E112" s="18"/>
      <c r="F112" s="18"/>
      <c r="G112" s="18"/>
    </row>
    <row r="113" spans="3:7" x14ac:dyDescent="0.2">
      <c r="C113" s="18"/>
      <c r="D113" s="18"/>
      <c r="E113" s="18"/>
      <c r="F113" s="18"/>
      <c r="G113" s="18"/>
    </row>
    <row r="114" spans="3:7" x14ac:dyDescent="0.2">
      <c r="C114" s="18"/>
      <c r="D114" s="18"/>
      <c r="E114" s="18"/>
      <c r="F114" s="18"/>
      <c r="G114" s="18"/>
    </row>
    <row r="115" spans="3:7" x14ac:dyDescent="0.2">
      <c r="C115" s="18"/>
      <c r="D115" s="18"/>
      <c r="E115" s="18"/>
      <c r="F115" s="18"/>
      <c r="G115" s="18"/>
    </row>
    <row r="116" spans="3:7" x14ac:dyDescent="0.2">
      <c r="C116" s="18"/>
      <c r="D116" s="18"/>
      <c r="E116" s="18"/>
      <c r="F116" s="18"/>
      <c r="G116" s="18"/>
    </row>
    <row r="117" spans="3:7" x14ac:dyDescent="0.2">
      <c r="C117" s="18"/>
      <c r="D117" s="18"/>
      <c r="E117" s="18"/>
      <c r="F117" s="18"/>
      <c r="G117" s="18"/>
    </row>
    <row r="118" spans="3:7" x14ac:dyDescent="0.2">
      <c r="C118" s="18"/>
      <c r="D118" s="18"/>
      <c r="E118" s="18"/>
      <c r="F118" s="18"/>
      <c r="G118" s="18"/>
    </row>
    <row r="119" spans="3:7" x14ac:dyDescent="0.2">
      <c r="C119" s="18"/>
      <c r="D119" s="18"/>
      <c r="E119" s="18"/>
      <c r="F119" s="18"/>
      <c r="G119" s="18"/>
    </row>
    <row r="120" spans="3:7" x14ac:dyDescent="0.2">
      <c r="C120" s="18"/>
      <c r="D120" s="18"/>
      <c r="E120" s="18"/>
      <c r="F120" s="18"/>
      <c r="G120" s="18"/>
    </row>
    <row r="121" spans="3:7" x14ac:dyDescent="0.2">
      <c r="C121" s="18"/>
      <c r="D121" s="18"/>
      <c r="E121" s="18"/>
      <c r="F121" s="18"/>
      <c r="G121" s="18"/>
    </row>
    <row r="122" spans="3:7" x14ac:dyDescent="0.2">
      <c r="C122" s="18"/>
      <c r="D122" s="18"/>
      <c r="E122" s="18"/>
      <c r="F122" s="18"/>
      <c r="G122" s="18"/>
    </row>
    <row r="123" spans="3:7" x14ac:dyDescent="0.2">
      <c r="C123" s="18"/>
      <c r="D123" s="18"/>
      <c r="E123" s="18"/>
      <c r="F123" s="18"/>
      <c r="G123" s="18"/>
    </row>
    <row r="124" spans="3:7" x14ac:dyDescent="0.2">
      <c r="C124" s="18"/>
      <c r="D124" s="18"/>
      <c r="E124" s="18"/>
      <c r="F124" s="18"/>
      <c r="G124" s="18"/>
    </row>
    <row r="125" spans="3:7" x14ac:dyDescent="0.2">
      <c r="C125" s="18"/>
      <c r="D125" s="18"/>
      <c r="E125" s="18"/>
      <c r="F125" s="18"/>
      <c r="G125" s="18"/>
    </row>
    <row r="126" spans="3:7" x14ac:dyDescent="0.2">
      <c r="C126" s="18"/>
      <c r="D126" s="18"/>
      <c r="E126" s="18"/>
      <c r="F126" s="18"/>
      <c r="G126" s="18"/>
    </row>
    <row r="127" spans="3:7" x14ac:dyDescent="0.2">
      <c r="C127" s="18"/>
      <c r="D127" s="18"/>
      <c r="E127" s="18"/>
      <c r="F127" s="18"/>
      <c r="G127" s="18"/>
    </row>
    <row r="128" spans="3:7" x14ac:dyDescent="0.2">
      <c r="C128" s="18"/>
      <c r="D128" s="18"/>
      <c r="E128" s="18"/>
      <c r="F128" s="18"/>
      <c r="G128" s="18"/>
    </row>
    <row r="129" spans="3:7" x14ac:dyDescent="0.2">
      <c r="C129" s="18"/>
      <c r="D129" s="18"/>
      <c r="E129" s="18"/>
      <c r="F129" s="18"/>
      <c r="G129" s="18"/>
    </row>
    <row r="130" spans="3:7" x14ac:dyDescent="0.2">
      <c r="C130" s="18"/>
      <c r="D130" s="18"/>
      <c r="E130" s="18"/>
      <c r="F130" s="18"/>
      <c r="G130" s="18"/>
    </row>
    <row r="131" spans="3:7" x14ac:dyDescent="0.2">
      <c r="C131" s="18"/>
      <c r="D131" s="18"/>
      <c r="E131" s="18"/>
      <c r="F131" s="18"/>
      <c r="G131" s="18"/>
    </row>
    <row r="132" spans="3:7" x14ac:dyDescent="0.2">
      <c r="C132" s="18"/>
      <c r="D132" s="18"/>
      <c r="E132" s="18"/>
      <c r="F132" s="18"/>
      <c r="G132" s="18"/>
    </row>
    <row r="133" spans="3:7" x14ac:dyDescent="0.2">
      <c r="C133" s="18"/>
      <c r="D133" s="18"/>
      <c r="E133" s="18"/>
      <c r="F133" s="18"/>
      <c r="G133" s="18"/>
    </row>
    <row r="134" spans="3:7" x14ac:dyDescent="0.2">
      <c r="C134" s="18"/>
      <c r="D134" s="18"/>
      <c r="E134" s="18"/>
      <c r="F134" s="18"/>
      <c r="G134" s="18"/>
    </row>
    <row r="135" spans="3:7" x14ac:dyDescent="0.2">
      <c r="C135" s="18"/>
      <c r="D135" s="18"/>
      <c r="E135" s="18"/>
      <c r="F135" s="18"/>
      <c r="G135" s="18"/>
    </row>
    <row r="136" spans="3:7" x14ac:dyDescent="0.2">
      <c r="C136" s="18"/>
      <c r="D136" s="18"/>
      <c r="E136" s="18"/>
      <c r="F136" s="18"/>
      <c r="G136" s="18"/>
    </row>
    <row r="137" spans="3:7" x14ac:dyDescent="0.2">
      <c r="C137" s="18"/>
      <c r="D137" s="18"/>
      <c r="E137" s="18"/>
      <c r="F137" s="18"/>
      <c r="G137" s="18"/>
    </row>
    <row r="138" spans="3:7" x14ac:dyDescent="0.2">
      <c r="C138" s="18"/>
      <c r="D138" s="18"/>
      <c r="E138" s="18"/>
      <c r="F138" s="18"/>
      <c r="G138" s="18"/>
    </row>
    <row r="139" spans="3:7" x14ac:dyDescent="0.2">
      <c r="C139" s="18"/>
      <c r="D139" s="18"/>
      <c r="E139" s="18"/>
      <c r="F139" s="18"/>
      <c r="G139" s="18"/>
    </row>
    <row r="140" spans="3:7" x14ac:dyDescent="0.2">
      <c r="C140" s="18"/>
      <c r="D140" s="18"/>
      <c r="E140" s="18"/>
      <c r="F140" s="18"/>
      <c r="G140" s="18"/>
    </row>
    <row r="141" spans="3:7" x14ac:dyDescent="0.2">
      <c r="C141" s="18"/>
      <c r="D141" s="18"/>
      <c r="E141" s="18"/>
      <c r="F141" s="18"/>
      <c r="G141" s="18"/>
    </row>
    <row r="142" spans="3:7" x14ac:dyDescent="0.2">
      <c r="C142" s="18"/>
      <c r="D142" s="18"/>
      <c r="E142" s="18"/>
      <c r="F142" s="18"/>
      <c r="G142" s="18"/>
    </row>
    <row r="143" spans="3:7" x14ac:dyDescent="0.2">
      <c r="C143" s="18"/>
      <c r="D143" s="18"/>
      <c r="E143" s="18"/>
      <c r="F143" s="18"/>
      <c r="G143" s="18"/>
    </row>
    <row r="144" spans="3:7" x14ac:dyDescent="0.2">
      <c r="C144" s="18"/>
      <c r="D144" s="18"/>
      <c r="E144" s="18"/>
      <c r="F144" s="18"/>
      <c r="G144" s="18"/>
    </row>
    <row r="145" spans="3:7" x14ac:dyDescent="0.2">
      <c r="C145" s="18"/>
      <c r="D145" s="18"/>
      <c r="E145" s="18"/>
      <c r="F145" s="18"/>
      <c r="G145" s="18"/>
    </row>
    <row r="146" spans="3:7" x14ac:dyDescent="0.2">
      <c r="C146" s="18"/>
      <c r="D146" s="18"/>
      <c r="E146" s="18"/>
      <c r="F146" s="18"/>
      <c r="G146" s="18"/>
    </row>
    <row r="147" spans="3:7" x14ac:dyDescent="0.2">
      <c r="C147" s="18"/>
      <c r="D147" s="18"/>
      <c r="E147" s="18"/>
      <c r="F147" s="18"/>
      <c r="G147" s="18"/>
    </row>
    <row r="148" spans="3:7" x14ac:dyDescent="0.2">
      <c r="C148" s="18"/>
      <c r="D148" s="18"/>
      <c r="E148" s="18"/>
      <c r="F148" s="18"/>
      <c r="G148" s="18"/>
    </row>
    <row r="149" spans="3:7" x14ac:dyDescent="0.2">
      <c r="C149" s="18"/>
      <c r="D149" s="18"/>
      <c r="E149" s="18"/>
      <c r="F149" s="18"/>
      <c r="G149" s="18"/>
    </row>
    <row r="150" spans="3:7" x14ac:dyDescent="0.2">
      <c r="C150" s="18"/>
      <c r="D150" s="18"/>
      <c r="E150" s="18"/>
      <c r="F150" s="18"/>
      <c r="G150" s="18"/>
    </row>
    <row r="151" spans="3:7" x14ac:dyDescent="0.2">
      <c r="C151" s="18"/>
      <c r="D151" s="18"/>
      <c r="E151" s="18"/>
      <c r="F151" s="18"/>
      <c r="G151" s="18"/>
    </row>
    <row r="152" spans="3:7" x14ac:dyDescent="0.2">
      <c r="C152" s="18"/>
      <c r="D152" s="18"/>
      <c r="E152" s="18"/>
      <c r="F152" s="18"/>
      <c r="G152" s="18"/>
    </row>
    <row r="153" spans="3:7" x14ac:dyDescent="0.2">
      <c r="C153" s="18"/>
      <c r="D153" s="18"/>
      <c r="E153" s="18"/>
      <c r="F153" s="18"/>
      <c r="G153" s="18"/>
    </row>
    <row r="154" spans="3:7" x14ac:dyDescent="0.2">
      <c r="C154" s="18"/>
      <c r="D154" s="18"/>
      <c r="E154" s="18"/>
      <c r="F154" s="18"/>
      <c r="G154" s="18"/>
    </row>
    <row r="155" spans="3:7" x14ac:dyDescent="0.2">
      <c r="C155" s="18"/>
      <c r="D155" s="18"/>
      <c r="E155" s="18"/>
      <c r="F155" s="18"/>
      <c r="G155" s="18"/>
    </row>
    <row r="156" spans="3:7" x14ac:dyDescent="0.2">
      <c r="C156" s="18"/>
      <c r="D156" s="18"/>
      <c r="E156" s="18"/>
      <c r="F156" s="18"/>
      <c r="G156" s="18"/>
    </row>
    <row r="157" spans="3:7" x14ac:dyDescent="0.2">
      <c r="C157" s="18"/>
      <c r="D157" s="18"/>
      <c r="E157" s="18"/>
      <c r="F157" s="18"/>
      <c r="G157" s="18"/>
    </row>
    <row r="158" spans="3:7" x14ac:dyDescent="0.2">
      <c r="C158" s="18"/>
      <c r="D158" s="18"/>
      <c r="E158" s="18"/>
      <c r="F158" s="18"/>
      <c r="G158" s="18"/>
    </row>
    <row r="159" spans="3:7" x14ac:dyDescent="0.2">
      <c r="C159" s="18"/>
      <c r="D159" s="18"/>
      <c r="E159" s="18"/>
      <c r="F159" s="18"/>
      <c r="G159" s="18"/>
    </row>
    <row r="160" spans="3:7" x14ac:dyDescent="0.2">
      <c r="C160" s="18"/>
      <c r="D160" s="18"/>
      <c r="E160" s="18"/>
      <c r="F160" s="18"/>
      <c r="G160" s="18"/>
    </row>
    <row r="161" spans="3:7" x14ac:dyDescent="0.2">
      <c r="C161" s="18"/>
      <c r="D161" s="18"/>
      <c r="E161" s="18"/>
      <c r="F161" s="18"/>
      <c r="G161" s="18"/>
    </row>
    <row r="162" spans="3:7" x14ac:dyDescent="0.2">
      <c r="C162" s="18"/>
      <c r="D162" s="18"/>
      <c r="E162" s="18"/>
      <c r="F162" s="18"/>
      <c r="G162" s="18"/>
    </row>
    <row r="163" spans="3:7" x14ac:dyDescent="0.2">
      <c r="C163" s="18"/>
      <c r="D163" s="18"/>
      <c r="E163" s="18"/>
      <c r="F163" s="18"/>
      <c r="G163" s="18"/>
    </row>
    <row r="164" spans="3:7" x14ac:dyDescent="0.2">
      <c r="C164" s="18"/>
      <c r="D164" s="18"/>
      <c r="E164" s="18"/>
      <c r="F164" s="18"/>
      <c r="G164" s="18"/>
    </row>
    <row r="165" spans="3:7" x14ac:dyDescent="0.2">
      <c r="C165" s="18"/>
      <c r="D165" s="18"/>
      <c r="E165" s="18"/>
      <c r="F165" s="18"/>
      <c r="G165" s="18"/>
    </row>
    <row r="166" spans="3:7" x14ac:dyDescent="0.2">
      <c r="C166" s="18"/>
      <c r="D166" s="18"/>
      <c r="E166" s="18"/>
      <c r="F166" s="18"/>
      <c r="G166" s="18"/>
    </row>
    <row r="167" spans="3:7" x14ac:dyDescent="0.2">
      <c r="C167" s="18"/>
      <c r="D167" s="18"/>
      <c r="E167" s="18"/>
      <c r="F167" s="18"/>
      <c r="G167" s="18"/>
    </row>
    <row r="168" spans="3:7" x14ac:dyDescent="0.2">
      <c r="C168" s="18"/>
      <c r="D168" s="18"/>
      <c r="E168" s="18"/>
      <c r="F168" s="18"/>
      <c r="G168" s="18"/>
    </row>
    <row r="169" spans="3:7" x14ac:dyDescent="0.2">
      <c r="C169" s="18"/>
      <c r="D169" s="18"/>
      <c r="E169" s="18"/>
      <c r="F169" s="18"/>
      <c r="G169" s="18"/>
    </row>
    <row r="170" spans="3:7" x14ac:dyDescent="0.2">
      <c r="C170" s="18"/>
      <c r="D170" s="18"/>
      <c r="E170" s="18"/>
      <c r="F170" s="18"/>
      <c r="G170" s="18"/>
    </row>
    <row r="171" spans="3:7" x14ac:dyDescent="0.2">
      <c r="C171" s="18"/>
      <c r="D171" s="18"/>
      <c r="E171" s="18"/>
      <c r="F171" s="18"/>
      <c r="G171" s="18"/>
    </row>
    <row r="172" spans="3:7" x14ac:dyDescent="0.2">
      <c r="C172" s="18"/>
      <c r="D172" s="18"/>
      <c r="E172" s="18"/>
      <c r="F172" s="18"/>
      <c r="G172" s="18"/>
    </row>
    <row r="173" spans="3:7" x14ac:dyDescent="0.2">
      <c r="C173" s="18"/>
      <c r="D173" s="18"/>
      <c r="E173" s="18"/>
      <c r="F173" s="18"/>
      <c r="G173" s="18"/>
    </row>
    <row r="174" spans="3:7" x14ac:dyDescent="0.2">
      <c r="C174" s="18"/>
      <c r="D174" s="18"/>
      <c r="E174" s="18"/>
      <c r="F174" s="18"/>
      <c r="G174" s="18"/>
    </row>
    <row r="175" spans="3:7" x14ac:dyDescent="0.2">
      <c r="C175" s="18"/>
      <c r="D175" s="18"/>
      <c r="E175" s="18"/>
      <c r="F175" s="18"/>
      <c r="G175" s="18"/>
    </row>
    <row r="176" spans="3:7" x14ac:dyDescent="0.2">
      <c r="C176" s="18"/>
      <c r="D176" s="18"/>
      <c r="E176" s="18"/>
      <c r="F176" s="18"/>
      <c r="G176" s="18"/>
    </row>
    <row r="177" spans="3:7" x14ac:dyDescent="0.2">
      <c r="C177" s="18"/>
      <c r="D177" s="18"/>
      <c r="E177" s="18"/>
      <c r="F177" s="18"/>
      <c r="G177" s="18"/>
    </row>
    <row r="178" spans="3:7" x14ac:dyDescent="0.2">
      <c r="C178" s="18"/>
      <c r="D178" s="18"/>
      <c r="E178" s="18"/>
      <c r="F178" s="18"/>
      <c r="G178" s="18"/>
    </row>
    <row r="179" spans="3:7" x14ac:dyDescent="0.2">
      <c r="C179" s="18"/>
      <c r="D179" s="18"/>
      <c r="E179" s="18"/>
      <c r="F179" s="18"/>
      <c r="G179" s="18"/>
    </row>
    <row r="180" spans="3:7" x14ac:dyDescent="0.2">
      <c r="C180" s="18"/>
      <c r="D180" s="18"/>
      <c r="E180" s="18"/>
      <c r="F180" s="18"/>
      <c r="G180" s="18"/>
    </row>
    <row r="181" spans="3:7" x14ac:dyDescent="0.2">
      <c r="C181" s="18"/>
      <c r="D181" s="18"/>
      <c r="E181" s="18"/>
      <c r="F181" s="18"/>
      <c r="G181" s="18"/>
    </row>
    <row r="182" spans="3:7" x14ac:dyDescent="0.2">
      <c r="C182" s="18"/>
      <c r="D182" s="18"/>
      <c r="E182" s="18"/>
      <c r="F182" s="18"/>
      <c r="G182" s="18"/>
    </row>
    <row r="183" spans="3:7" x14ac:dyDescent="0.2">
      <c r="C183" s="18"/>
      <c r="D183" s="18"/>
      <c r="E183" s="18"/>
      <c r="F183" s="18"/>
      <c r="G183" s="18"/>
    </row>
    <row r="184" spans="3:7" x14ac:dyDescent="0.2">
      <c r="C184" s="18"/>
      <c r="D184" s="18"/>
      <c r="E184" s="18"/>
      <c r="F184" s="18"/>
      <c r="G184" s="18"/>
    </row>
    <row r="185" spans="3:7" x14ac:dyDescent="0.2">
      <c r="C185" s="18"/>
      <c r="D185" s="18"/>
      <c r="E185" s="18"/>
      <c r="F185" s="18"/>
      <c r="G185" s="18"/>
    </row>
    <row r="186" spans="3:7" x14ac:dyDescent="0.2">
      <c r="C186" s="18"/>
      <c r="D186" s="18"/>
      <c r="E186" s="18"/>
      <c r="F186" s="18"/>
      <c r="G186" s="18"/>
    </row>
    <row r="187" spans="3:7" x14ac:dyDescent="0.2">
      <c r="C187" s="18"/>
      <c r="D187" s="18"/>
      <c r="E187" s="18"/>
      <c r="F187" s="18"/>
      <c r="G187" s="18"/>
    </row>
    <row r="188" spans="3:7" x14ac:dyDescent="0.2">
      <c r="C188" s="18"/>
      <c r="D188" s="18"/>
      <c r="E188" s="18"/>
      <c r="F188" s="18"/>
      <c r="G188" s="18"/>
    </row>
    <row r="189" spans="3:7" x14ac:dyDescent="0.2">
      <c r="C189" s="18"/>
      <c r="D189" s="18"/>
      <c r="E189" s="18"/>
      <c r="F189" s="18"/>
      <c r="G189" s="18"/>
    </row>
    <row r="190" spans="3:7" x14ac:dyDescent="0.2">
      <c r="C190" s="18"/>
      <c r="D190" s="18"/>
      <c r="E190" s="18"/>
      <c r="F190" s="18"/>
      <c r="G190" s="18"/>
    </row>
    <row r="191" spans="3:7" x14ac:dyDescent="0.2">
      <c r="C191" s="18"/>
      <c r="D191" s="18"/>
      <c r="E191" s="18"/>
      <c r="F191" s="18"/>
      <c r="G191" s="18"/>
    </row>
    <row r="192" spans="3:7" x14ac:dyDescent="0.2">
      <c r="C192" s="18"/>
      <c r="D192" s="18"/>
      <c r="E192" s="18"/>
      <c r="F192" s="18"/>
      <c r="G192" s="18"/>
    </row>
    <row r="193" spans="3:7" x14ac:dyDescent="0.2">
      <c r="C193" s="18"/>
      <c r="D193" s="18"/>
      <c r="E193" s="18"/>
      <c r="F193" s="18"/>
      <c r="G193" s="18"/>
    </row>
    <row r="194" spans="3:7" x14ac:dyDescent="0.2">
      <c r="C194" s="18"/>
      <c r="D194" s="18"/>
      <c r="E194" s="18"/>
      <c r="F194" s="18"/>
      <c r="G194" s="18"/>
    </row>
    <row r="195" spans="3:7" x14ac:dyDescent="0.2">
      <c r="C195" s="18"/>
      <c r="D195" s="18"/>
      <c r="E195" s="18"/>
      <c r="F195" s="18"/>
      <c r="G195" s="18"/>
    </row>
    <row r="196" spans="3:7" x14ac:dyDescent="0.2">
      <c r="C196" s="18"/>
      <c r="D196" s="18"/>
      <c r="E196" s="18"/>
      <c r="F196" s="18"/>
      <c r="G196" s="18"/>
    </row>
    <row r="197" spans="3:7" x14ac:dyDescent="0.2">
      <c r="C197" s="18"/>
      <c r="D197" s="18"/>
      <c r="E197" s="18"/>
      <c r="F197" s="18"/>
      <c r="G197" s="18"/>
    </row>
    <row r="198" spans="3:7" x14ac:dyDescent="0.2">
      <c r="C198" s="18"/>
      <c r="D198" s="18"/>
      <c r="E198" s="18"/>
      <c r="F198" s="18"/>
      <c r="G198" s="18"/>
    </row>
    <row r="199" spans="3:7" x14ac:dyDescent="0.2">
      <c r="C199" s="18"/>
      <c r="D199" s="18"/>
      <c r="E199" s="18"/>
      <c r="F199" s="18"/>
      <c r="G199" s="18"/>
    </row>
    <row r="200" spans="3:7" x14ac:dyDescent="0.2">
      <c r="C200" s="18"/>
      <c r="D200" s="18"/>
      <c r="E200" s="18"/>
      <c r="F200" s="18"/>
      <c r="G200" s="18"/>
    </row>
    <row r="201" spans="3:7" x14ac:dyDescent="0.2">
      <c r="C201" s="18"/>
      <c r="D201" s="18"/>
      <c r="E201" s="18"/>
      <c r="F201" s="18"/>
      <c r="G201" s="18"/>
    </row>
    <row r="202" spans="3:7" x14ac:dyDescent="0.2">
      <c r="C202" s="18"/>
      <c r="D202" s="18"/>
      <c r="E202" s="18"/>
      <c r="F202" s="18"/>
      <c r="G202" s="18"/>
    </row>
    <row r="203" spans="3:7" x14ac:dyDescent="0.2">
      <c r="C203" s="18"/>
      <c r="D203" s="18"/>
      <c r="E203" s="18"/>
      <c r="F203" s="18"/>
      <c r="G203" s="18"/>
    </row>
    <row r="204" spans="3:7" x14ac:dyDescent="0.2">
      <c r="C204" s="18"/>
      <c r="D204" s="18"/>
      <c r="E204" s="18"/>
      <c r="F204" s="18"/>
      <c r="G204" s="18"/>
    </row>
    <row r="205" spans="3:7" x14ac:dyDescent="0.2">
      <c r="C205" s="18"/>
      <c r="D205" s="18"/>
      <c r="E205" s="18"/>
      <c r="F205" s="18"/>
      <c r="G205" s="18"/>
    </row>
    <row r="206" spans="3:7" x14ac:dyDescent="0.2">
      <c r="C206" s="19"/>
      <c r="D206" s="19"/>
      <c r="E206" s="19"/>
      <c r="F206" s="19"/>
      <c r="G206" s="19"/>
    </row>
    <row r="207" spans="3:7" x14ac:dyDescent="0.2">
      <c r="C207" s="19"/>
      <c r="D207" s="19"/>
      <c r="E207" s="19"/>
      <c r="F207" s="19"/>
      <c r="G207" s="19"/>
    </row>
    <row r="208" spans="3:7" x14ac:dyDescent="0.2">
      <c r="C208" s="19"/>
      <c r="D208" s="19"/>
      <c r="E208" s="19"/>
      <c r="F208" s="19"/>
      <c r="G208" s="19"/>
    </row>
    <row r="209" spans="3:7" x14ac:dyDescent="0.2">
      <c r="C209" s="19"/>
      <c r="D209" s="19"/>
      <c r="E209" s="19"/>
      <c r="F209" s="19"/>
      <c r="G209" s="19"/>
    </row>
    <row r="210" spans="3:7" x14ac:dyDescent="0.2">
      <c r="C210" s="19"/>
      <c r="D210" s="19"/>
      <c r="E210" s="19"/>
      <c r="F210" s="19"/>
      <c r="G210" s="19"/>
    </row>
    <row r="211" spans="3:7" x14ac:dyDescent="0.2">
      <c r="C211" s="19"/>
      <c r="D211" s="19"/>
      <c r="E211" s="19"/>
      <c r="F211" s="19"/>
      <c r="G211" s="19"/>
    </row>
    <row r="212" spans="3:7" x14ac:dyDescent="0.2">
      <c r="C212" s="19"/>
      <c r="D212" s="19"/>
      <c r="E212" s="19"/>
      <c r="F212" s="19"/>
      <c r="G212" s="19"/>
    </row>
    <row r="213" spans="3:7" x14ac:dyDescent="0.2">
      <c r="C213" s="19"/>
      <c r="D213" s="19"/>
      <c r="E213" s="19"/>
      <c r="F213" s="19"/>
      <c r="G213" s="19"/>
    </row>
    <row r="214" spans="3:7" x14ac:dyDescent="0.2">
      <c r="C214" s="19"/>
      <c r="D214" s="19"/>
      <c r="E214" s="19"/>
      <c r="F214" s="19"/>
      <c r="G214" s="19"/>
    </row>
    <row r="215" spans="3:7" x14ac:dyDescent="0.2">
      <c r="C215" s="19"/>
      <c r="D215" s="19"/>
      <c r="E215" s="19"/>
      <c r="F215" s="19"/>
      <c r="G215" s="19"/>
    </row>
    <row r="216" spans="3:7" x14ac:dyDescent="0.2">
      <c r="C216" s="19"/>
      <c r="D216" s="19"/>
      <c r="E216" s="19"/>
      <c r="F216" s="19"/>
      <c r="G216" s="19"/>
    </row>
    <row r="217" spans="3:7" x14ac:dyDescent="0.2">
      <c r="C217" s="19"/>
      <c r="D217" s="19"/>
      <c r="E217" s="19"/>
      <c r="F217" s="19"/>
      <c r="G217" s="19"/>
    </row>
    <row r="218" spans="3:7" x14ac:dyDescent="0.2">
      <c r="C218" s="19"/>
      <c r="D218" s="19"/>
      <c r="E218" s="19"/>
      <c r="F218" s="19"/>
      <c r="G218" s="19"/>
    </row>
    <row r="219" spans="3:7" x14ac:dyDescent="0.2">
      <c r="C219" s="19"/>
      <c r="D219" s="19"/>
      <c r="E219" s="19"/>
      <c r="F219" s="19"/>
      <c r="G219" s="19"/>
    </row>
    <row r="220" spans="3:7" x14ac:dyDescent="0.2">
      <c r="C220" s="19"/>
      <c r="D220" s="19"/>
      <c r="E220" s="19"/>
      <c r="F220" s="19"/>
      <c r="G220" s="19"/>
    </row>
    <row r="221" spans="3:7" x14ac:dyDescent="0.2">
      <c r="C221" s="19"/>
      <c r="D221" s="19"/>
      <c r="E221" s="19"/>
      <c r="F221" s="19"/>
      <c r="G221" s="19"/>
    </row>
    <row r="222" spans="3:7" x14ac:dyDescent="0.2">
      <c r="C222" s="19"/>
      <c r="D222" s="19"/>
      <c r="E222" s="19"/>
      <c r="F222" s="19"/>
      <c r="G222" s="19"/>
    </row>
    <row r="223" spans="3:7" x14ac:dyDescent="0.2">
      <c r="C223" s="19"/>
      <c r="D223" s="19"/>
      <c r="E223" s="19"/>
      <c r="F223" s="19"/>
      <c r="G223" s="19"/>
    </row>
    <row r="224" spans="3:7" x14ac:dyDescent="0.2">
      <c r="C224" s="19"/>
      <c r="D224" s="19"/>
      <c r="E224" s="19"/>
      <c r="F224" s="19"/>
      <c r="G224" s="19"/>
    </row>
    <row r="225" spans="3:7" x14ac:dyDescent="0.2">
      <c r="C225" s="19"/>
      <c r="D225" s="19"/>
      <c r="E225" s="19"/>
      <c r="F225" s="19"/>
      <c r="G225" s="19"/>
    </row>
    <row r="226" spans="3:7" x14ac:dyDescent="0.2">
      <c r="C226" s="19"/>
      <c r="D226" s="19"/>
      <c r="E226" s="19"/>
      <c r="F226" s="19"/>
      <c r="G226" s="19"/>
    </row>
    <row r="227" spans="3:7" x14ac:dyDescent="0.2">
      <c r="C227" s="19"/>
      <c r="D227" s="19"/>
      <c r="E227" s="19"/>
      <c r="F227" s="19"/>
      <c r="G227" s="19"/>
    </row>
    <row r="228" spans="3:7" x14ac:dyDescent="0.2">
      <c r="C228" s="19"/>
      <c r="D228" s="19"/>
      <c r="E228" s="19"/>
      <c r="F228" s="19"/>
      <c r="G228" s="19"/>
    </row>
    <row r="229" spans="3:7" x14ac:dyDescent="0.2">
      <c r="C229" s="19"/>
      <c r="D229" s="19"/>
      <c r="E229" s="19"/>
      <c r="F229" s="19"/>
      <c r="G229" s="19"/>
    </row>
    <row r="230" spans="3:7" x14ac:dyDescent="0.2">
      <c r="C230" s="19"/>
      <c r="D230" s="19"/>
      <c r="E230" s="19"/>
      <c r="F230" s="19"/>
      <c r="G230" s="19"/>
    </row>
    <row r="231" spans="3:7" x14ac:dyDescent="0.2">
      <c r="C231" s="19"/>
      <c r="D231" s="19"/>
      <c r="E231" s="19"/>
      <c r="F231" s="19"/>
      <c r="G231" s="19"/>
    </row>
    <row r="232" spans="3:7" x14ac:dyDescent="0.2">
      <c r="C232" s="19"/>
      <c r="D232" s="19"/>
      <c r="E232" s="19"/>
      <c r="F232" s="19"/>
      <c r="G232" s="19"/>
    </row>
    <row r="233" spans="3:7" x14ac:dyDescent="0.2">
      <c r="C233" s="19"/>
      <c r="D233" s="19"/>
      <c r="E233" s="19"/>
      <c r="F233" s="19"/>
      <c r="G233" s="19"/>
    </row>
    <row r="234" spans="3:7" x14ac:dyDescent="0.2">
      <c r="C234" s="19"/>
      <c r="D234" s="19"/>
      <c r="E234" s="19"/>
      <c r="F234" s="19"/>
      <c r="G234" s="19"/>
    </row>
    <row r="235" spans="3:7" x14ac:dyDescent="0.2">
      <c r="C235" s="19"/>
      <c r="D235" s="19"/>
      <c r="E235" s="19"/>
      <c r="F235" s="19"/>
      <c r="G235" s="19"/>
    </row>
    <row r="236" spans="3:7" x14ac:dyDescent="0.2">
      <c r="C236" s="19"/>
      <c r="D236" s="19"/>
      <c r="E236" s="19"/>
      <c r="F236" s="19"/>
      <c r="G236" s="19"/>
    </row>
    <row r="237" spans="3:7" x14ac:dyDescent="0.2">
      <c r="C237" s="19"/>
      <c r="D237" s="19"/>
      <c r="E237" s="19"/>
      <c r="F237" s="19"/>
      <c r="G237" s="19"/>
    </row>
  </sheetData>
  <dataValidations count="1">
    <dataValidation type="list" showInputMessage="1" showErrorMessage="1" sqref="I3:I8" xr:uid="{2F90D367-609D-4279-94EF-988E92EF5D1E}">
      <formula1>Kommune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0EB29-F2A5-4F64-83C8-0626F0FB553E}">
  <dimension ref="A1:X237"/>
  <sheetViews>
    <sheetView workbookViewId="0">
      <selection activeCell="E11" sqref="A1:XFD1048576"/>
    </sheetView>
  </sheetViews>
  <sheetFormatPr defaultColWidth="8.7109375" defaultRowHeight="12.75" x14ac:dyDescent="0.2"/>
  <cols>
    <col min="1" max="1" width="8.7109375" style="12"/>
    <col min="2" max="2" width="16.140625" style="12" bestFit="1" customWidth="1"/>
    <col min="3" max="3" width="12.42578125" style="12" customWidth="1"/>
    <col min="4" max="4" width="12" style="12" bestFit="1" customWidth="1"/>
    <col min="5" max="5" width="11" style="12" bestFit="1" customWidth="1"/>
    <col min="6" max="7" width="10.85546875" style="12" bestFit="1" customWidth="1"/>
    <col min="8" max="8" width="19.28515625" style="12" customWidth="1"/>
    <col min="9" max="9" width="14.5703125" style="12" bestFit="1" customWidth="1"/>
    <col min="10" max="10" width="13.140625" style="12" bestFit="1" customWidth="1"/>
    <col min="11" max="11" width="12.85546875" style="12" bestFit="1" customWidth="1"/>
    <col min="12" max="12" width="16.5703125" style="12" bestFit="1" customWidth="1"/>
    <col min="13" max="13" width="18.85546875" style="12" bestFit="1" customWidth="1"/>
    <col min="14" max="14" width="16.140625" style="12" bestFit="1" customWidth="1"/>
    <col min="15" max="15" width="10.28515625" style="12" bestFit="1" customWidth="1"/>
    <col min="16" max="16384" width="8.7109375" style="12"/>
  </cols>
  <sheetData>
    <row r="1" spans="1:20" x14ac:dyDescent="0.2">
      <c r="A1" s="1" t="s">
        <v>0</v>
      </c>
    </row>
    <row r="2" spans="1:20" x14ac:dyDescent="0.2">
      <c r="A2" s="2" t="s">
        <v>90</v>
      </c>
    </row>
    <row r="3" spans="1:20" x14ac:dyDescent="0.2">
      <c r="F3" s="2"/>
    </row>
    <row r="4" spans="1:20" ht="13.5" thickBot="1" x14ac:dyDescent="0.25">
      <c r="A4" s="12" t="s">
        <v>91</v>
      </c>
      <c r="F4" s="2"/>
    </row>
    <row r="5" spans="1:20" ht="13.5" thickBot="1" x14ac:dyDescent="0.25">
      <c r="A5" s="12" t="s">
        <v>78</v>
      </c>
      <c r="D5" s="23"/>
    </row>
    <row r="6" spans="1:20" ht="13.5" thickBot="1" x14ac:dyDescent="0.25">
      <c r="A6" s="12" t="s">
        <v>79</v>
      </c>
      <c r="D6" s="24">
        <v>0</v>
      </c>
    </row>
    <row r="7" spans="1:20" x14ac:dyDescent="0.2">
      <c r="A7" s="12" t="s">
        <v>80</v>
      </c>
      <c r="D7" s="28">
        <v>2.5000000000000001E-2</v>
      </c>
    </row>
    <row r="8" spans="1:20" x14ac:dyDescent="0.2">
      <c r="F8" s="2"/>
    </row>
    <row r="9" spans="1:20" x14ac:dyDescent="0.2">
      <c r="A9" s="12" t="s">
        <v>1</v>
      </c>
      <c r="D9" s="13">
        <v>5.5E-2</v>
      </c>
      <c r="I9" s="14"/>
    </row>
    <row r="10" spans="1:20" x14ac:dyDescent="0.2">
      <c r="A10" s="12" t="s">
        <v>2</v>
      </c>
      <c r="D10" s="13">
        <v>0.11</v>
      </c>
    </row>
    <row r="13" spans="1:20" x14ac:dyDescent="0.2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20" x14ac:dyDescent="0.2">
      <c r="A14" s="2"/>
      <c r="B14" s="2"/>
      <c r="C14" s="2"/>
      <c r="D14" s="2"/>
      <c r="E14" s="2"/>
      <c r="F14" s="2"/>
      <c r="G14" s="2"/>
    </row>
    <row r="15" spans="1:20" x14ac:dyDescent="0.2">
      <c r="A15" s="2"/>
      <c r="B15" s="1" t="s">
        <v>9</v>
      </c>
      <c r="D15" s="16"/>
      <c r="E15" s="16"/>
      <c r="F15" s="16"/>
      <c r="G15" s="16"/>
    </row>
    <row r="16" spans="1:20" x14ac:dyDescent="0.2">
      <c r="A16" s="4">
        <v>19</v>
      </c>
      <c r="B16" s="5" t="s">
        <v>10</v>
      </c>
      <c r="C16" s="6">
        <v>26716.16340715811</v>
      </c>
      <c r="D16" s="6">
        <v>27153.67320174085</v>
      </c>
      <c r="E16" s="6">
        <v>27456.583404302855</v>
      </c>
      <c r="F16" s="6">
        <v>27894.105687717572</v>
      </c>
      <c r="G16" s="6">
        <v>28197.028624424955</v>
      </c>
      <c r="H16" s="18"/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N16" s="28"/>
      <c r="O16" s="28"/>
      <c r="P16" s="28"/>
      <c r="Q16" s="28"/>
      <c r="R16" s="28"/>
      <c r="S16" s="28"/>
      <c r="T16" s="7"/>
    </row>
    <row r="17" spans="1:24" x14ac:dyDescent="0.2">
      <c r="A17" s="2"/>
      <c r="B17" s="12" t="s">
        <v>16</v>
      </c>
      <c r="C17" s="14">
        <v>1469.388987393696</v>
      </c>
      <c r="D17" s="14">
        <v>1493.4520260957468</v>
      </c>
      <c r="E17" s="14">
        <v>1510.1120872366571</v>
      </c>
      <c r="F17" s="14">
        <v>1534.1758128244664</v>
      </c>
      <c r="G17" s="14">
        <v>1550.8365743433726</v>
      </c>
      <c r="H17" s="18"/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28"/>
      <c r="O17" s="28"/>
      <c r="P17" s="28"/>
      <c r="Q17" s="28"/>
      <c r="R17" s="28"/>
      <c r="S17" s="7"/>
    </row>
    <row r="18" spans="1:24" x14ac:dyDescent="0.2">
      <c r="A18" s="2"/>
      <c r="B18" s="12" t="s">
        <v>22</v>
      </c>
      <c r="C18" s="14">
        <v>25246.774419764413</v>
      </c>
      <c r="D18" s="14">
        <v>25660.221175645103</v>
      </c>
      <c r="E18" s="14">
        <v>25946.4713170662</v>
      </c>
      <c r="F18" s="14">
        <v>26359.929874893107</v>
      </c>
      <c r="G18" s="14">
        <v>26646.192050081583</v>
      </c>
      <c r="H18" s="18"/>
      <c r="I18" s="2" t="s">
        <v>23</v>
      </c>
      <c r="J18" s="8" t="s">
        <v>24</v>
      </c>
      <c r="K18" s="2" t="s">
        <v>25</v>
      </c>
      <c r="L18" s="12" t="s">
        <v>26</v>
      </c>
      <c r="N18" s="28"/>
      <c r="O18" s="28"/>
      <c r="P18" s="28"/>
      <c r="Q18" s="28"/>
      <c r="R18" s="28"/>
      <c r="S18" s="7"/>
    </row>
    <row r="19" spans="1:24" x14ac:dyDescent="0.2">
      <c r="A19" s="2"/>
      <c r="B19" s="12" t="s">
        <v>27</v>
      </c>
      <c r="C19" s="14">
        <v>2938.7779747873919</v>
      </c>
      <c r="D19" s="14">
        <v>2986.9040521914935</v>
      </c>
      <c r="E19" s="14">
        <v>3020.2241744733142</v>
      </c>
      <c r="F19" s="14">
        <v>3068.3516256489329</v>
      </c>
      <c r="G19" s="14">
        <v>3101.6731486867452</v>
      </c>
      <c r="H19" s="18"/>
      <c r="I19" s="2"/>
      <c r="J19" s="8"/>
      <c r="K19" s="2"/>
      <c r="N19" s="28"/>
      <c r="O19" s="28"/>
      <c r="P19" s="28"/>
      <c r="Q19" s="28"/>
      <c r="R19" s="28"/>
      <c r="S19" s="7"/>
    </row>
    <row r="20" spans="1:24" x14ac:dyDescent="0.2">
      <c r="A20" s="2" t="s">
        <v>28</v>
      </c>
      <c r="B20" s="1"/>
      <c r="C20" s="2"/>
      <c r="D20" s="9"/>
      <c r="E20" s="9"/>
      <c r="F20" s="2"/>
      <c r="G20" s="2"/>
      <c r="H20" s="18"/>
      <c r="I20" s="2" t="s">
        <v>29</v>
      </c>
      <c r="J20" s="8" t="s">
        <v>30</v>
      </c>
      <c r="K20" s="12" t="s">
        <v>31</v>
      </c>
      <c r="L20" s="12" t="s">
        <v>32</v>
      </c>
      <c r="N20" s="28"/>
      <c r="O20" s="28"/>
      <c r="P20" s="28"/>
      <c r="Q20" s="28"/>
      <c r="R20" s="28"/>
      <c r="S20" s="7"/>
    </row>
    <row r="21" spans="1:24" x14ac:dyDescent="0.2">
      <c r="A21" s="2"/>
      <c r="B21" s="1" t="s">
        <v>33</v>
      </c>
      <c r="C21" s="2"/>
      <c r="D21" s="2"/>
      <c r="E21" s="2"/>
      <c r="F21" s="2"/>
      <c r="G21" s="2"/>
      <c r="H21" s="18"/>
      <c r="I21" s="2" t="s">
        <v>34</v>
      </c>
      <c r="J21" s="8" t="s">
        <v>35</v>
      </c>
      <c r="K21" s="12" t="s">
        <v>36</v>
      </c>
      <c r="L21" s="12" t="s">
        <v>37</v>
      </c>
      <c r="N21" s="28"/>
      <c r="O21" s="28"/>
      <c r="P21" s="28"/>
      <c r="Q21" s="28"/>
      <c r="R21" s="28"/>
      <c r="S21" s="7"/>
    </row>
    <row r="22" spans="1:24" x14ac:dyDescent="0.2">
      <c r="A22" s="4">
        <v>24</v>
      </c>
      <c r="B22" s="5" t="s">
        <v>10</v>
      </c>
      <c r="C22" s="6">
        <v>28834.930354529766</v>
      </c>
      <c r="D22" s="6">
        <v>29269.746205420786</v>
      </c>
      <c r="E22" s="6">
        <v>29570.828262149807</v>
      </c>
      <c r="F22" s="6">
        <v>30005.644113040828</v>
      </c>
      <c r="G22" s="6">
        <v>30306.6094590231</v>
      </c>
      <c r="H22" s="18"/>
      <c r="I22" s="2" t="s">
        <v>38</v>
      </c>
      <c r="J22" s="8" t="s">
        <v>39</v>
      </c>
      <c r="K22" s="2" t="s">
        <v>40</v>
      </c>
      <c r="L22" s="12" t="s">
        <v>41</v>
      </c>
      <c r="N22" s="28"/>
      <c r="O22" s="28"/>
      <c r="P22" s="28"/>
      <c r="Q22" s="28"/>
      <c r="R22" s="28"/>
      <c r="S22" s="7"/>
    </row>
    <row r="23" spans="1:24" x14ac:dyDescent="0.2">
      <c r="A23" s="2"/>
      <c r="B23" s="2" t="s">
        <v>16</v>
      </c>
      <c r="C23" s="14">
        <v>1585.9211694991372</v>
      </c>
      <c r="D23" s="14">
        <v>1609.8360412981433</v>
      </c>
      <c r="E23" s="14">
        <v>1626.3955544182395</v>
      </c>
      <c r="F23" s="14">
        <v>1650.3104262172455</v>
      </c>
      <c r="G23" s="14">
        <v>1666.8635202462706</v>
      </c>
      <c r="H23" s="18"/>
      <c r="I23" s="2" t="s">
        <v>42</v>
      </c>
      <c r="K23" s="2" t="s">
        <v>43</v>
      </c>
      <c r="L23" s="2" t="s">
        <v>44</v>
      </c>
      <c r="N23" s="28"/>
      <c r="O23" s="28"/>
      <c r="P23" s="28"/>
      <c r="Q23" s="28"/>
      <c r="R23" s="28"/>
      <c r="S23" s="7"/>
    </row>
    <row r="24" spans="1:24" x14ac:dyDescent="0.2">
      <c r="A24" s="2"/>
      <c r="B24" s="2" t="s">
        <v>22</v>
      </c>
      <c r="C24" s="14">
        <v>27249.009185030627</v>
      </c>
      <c r="D24" s="14">
        <v>27659.910164122644</v>
      </c>
      <c r="E24" s="14">
        <v>27944.432707731568</v>
      </c>
      <c r="F24" s="14">
        <v>28355.333686823582</v>
      </c>
      <c r="G24" s="14">
        <v>28639.745938776829</v>
      </c>
      <c r="H24" s="18"/>
      <c r="I24" s="2" t="s">
        <v>86</v>
      </c>
      <c r="K24" s="2"/>
      <c r="L24" s="2" t="s">
        <v>65</v>
      </c>
      <c r="N24" s="28"/>
      <c r="O24" s="28"/>
      <c r="P24" s="28"/>
      <c r="Q24" s="28"/>
      <c r="R24" s="28"/>
      <c r="S24" s="7"/>
    </row>
    <row r="25" spans="1:24" x14ac:dyDescent="0.2">
      <c r="A25" s="2"/>
      <c r="B25" s="2" t="s">
        <v>27</v>
      </c>
      <c r="C25" s="14">
        <v>3171.8423389982745</v>
      </c>
      <c r="D25" s="14">
        <v>3219.6720825962866</v>
      </c>
      <c r="E25" s="14">
        <v>3252.791108836479</v>
      </c>
      <c r="F25" s="14">
        <v>3300.6208524344911</v>
      </c>
      <c r="G25" s="14">
        <v>3333.7270404925412</v>
      </c>
      <c r="H25" s="18"/>
      <c r="I25" s="2" t="s">
        <v>45</v>
      </c>
      <c r="K25" s="12" t="s">
        <v>46</v>
      </c>
      <c r="L25" s="12" t="s">
        <v>47</v>
      </c>
      <c r="N25" s="28"/>
      <c r="O25" s="28"/>
      <c r="P25" s="28"/>
      <c r="Q25" s="28"/>
      <c r="R25" s="28"/>
      <c r="S25" s="7"/>
    </row>
    <row r="26" spans="1:24" x14ac:dyDescent="0.2">
      <c r="A26" s="2" t="s">
        <v>28</v>
      </c>
      <c r="B26" s="2"/>
      <c r="C26" s="14"/>
      <c r="D26" s="14"/>
      <c r="E26" s="14"/>
      <c r="F26" s="14"/>
      <c r="G26" s="10"/>
      <c r="H26" s="18"/>
      <c r="I26" s="2" t="s">
        <v>48</v>
      </c>
      <c r="K26" s="12" t="s">
        <v>49</v>
      </c>
      <c r="L26" s="12" t="s">
        <v>50</v>
      </c>
      <c r="N26" s="28"/>
      <c r="O26" s="28"/>
      <c r="P26" s="28"/>
      <c r="Q26" s="28"/>
      <c r="R26" s="28"/>
      <c r="S26" s="7"/>
    </row>
    <row r="27" spans="1:24" x14ac:dyDescent="0.2">
      <c r="A27" s="4">
        <v>25</v>
      </c>
      <c r="B27" s="5" t="s">
        <v>10</v>
      </c>
      <c r="C27" s="6">
        <v>29299.67891386908</v>
      </c>
      <c r="D27" s="6">
        <v>29720.884525453352</v>
      </c>
      <c r="E27" s="6">
        <v>30012.455368960804</v>
      </c>
      <c r="F27" s="6">
        <v>30433.881309769647</v>
      </c>
      <c r="G27" s="6">
        <v>30725.440457116725</v>
      </c>
      <c r="H27" s="17"/>
      <c r="I27" s="2" t="s">
        <v>51</v>
      </c>
      <c r="L27" s="12" t="s">
        <v>52</v>
      </c>
      <c r="N27" s="28"/>
      <c r="O27" s="28"/>
      <c r="P27" s="28"/>
      <c r="Q27" s="28"/>
      <c r="R27" s="28"/>
      <c r="S27" s="7"/>
    </row>
    <row r="28" spans="1:24" x14ac:dyDescent="0.2">
      <c r="A28" s="2"/>
      <c r="B28" s="2" t="s">
        <v>16</v>
      </c>
      <c r="C28" s="14">
        <v>1611.4823402627994</v>
      </c>
      <c r="D28" s="14">
        <v>1634.6486488999344</v>
      </c>
      <c r="E28" s="14">
        <v>1650.6850452928443</v>
      </c>
      <c r="F28" s="14">
        <v>1673.8634720373307</v>
      </c>
      <c r="G28" s="14">
        <v>1689.8992251414199</v>
      </c>
      <c r="H28" s="18"/>
      <c r="I28" s="11" t="s">
        <v>53</v>
      </c>
      <c r="L28" s="12" t="s">
        <v>54</v>
      </c>
      <c r="N28" s="28"/>
      <c r="O28" s="28"/>
      <c r="P28" s="28"/>
      <c r="Q28" s="28"/>
      <c r="R28" s="28"/>
      <c r="S28" s="7"/>
    </row>
    <row r="29" spans="1:24" x14ac:dyDescent="0.2">
      <c r="A29" s="2"/>
      <c r="B29" s="2" t="s">
        <v>22</v>
      </c>
      <c r="C29" s="14">
        <v>27688.196573606281</v>
      </c>
      <c r="D29" s="14">
        <v>28086.235876553415</v>
      </c>
      <c r="E29" s="14">
        <v>28361.770323667959</v>
      </c>
      <c r="F29" s="14">
        <v>28760.017837732317</v>
      </c>
      <c r="G29" s="14">
        <v>29035.541231975305</v>
      </c>
      <c r="H29" s="18"/>
      <c r="I29" s="11"/>
      <c r="L29" s="2" t="s">
        <v>56</v>
      </c>
      <c r="N29" s="28"/>
      <c r="O29" s="28"/>
      <c r="P29" s="28"/>
      <c r="Q29" s="28"/>
      <c r="R29" s="28"/>
      <c r="S29" s="7"/>
    </row>
    <row r="30" spans="1:24" x14ac:dyDescent="0.2">
      <c r="A30" s="2"/>
      <c r="B30" s="2" t="s">
        <v>27</v>
      </c>
      <c r="C30" s="14">
        <v>3222.9646805255989</v>
      </c>
      <c r="D30" s="14">
        <v>3269.2972977998688</v>
      </c>
      <c r="E30" s="14">
        <v>3301.3700905856886</v>
      </c>
      <c r="F30" s="14">
        <v>3347.7269440746613</v>
      </c>
      <c r="G30" s="14">
        <v>3379.7984502828399</v>
      </c>
      <c r="H30" s="18"/>
      <c r="I30" s="11" t="s">
        <v>55</v>
      </c>
      <c r="L30" s="2" t="s">
        <v>66</v>
      </c>
      <c r="N30" s="28"/>
      <c r="O30" s="28"/>
      <c r="P30" s="28"/>
      <c r="Q30" s="28"/>
      <c r="R30" s="28"/>
      <c r="S30" s="7"/>
    </row>
    <row r="31" spans="1:24" x14ac:dyDescent="0.2">
      <c r="A31" s="2" t="s">
        <v>28</v>
      </c>
      <c r="B31" s="2"/>
      <c r="C31" s="14"/>
      <c r="D31" s="14"/>
      <c r="E31" s="14"/>
      <c r="F31" s="10"/>
      <c r="G31" s="14"/>
      <c r="H31" s="18"/>
      <c r="I31" s="11" t="s">
        <v>57</v>
      </c>
      <c r="L31" s="12" t="s">
        <v>58</v>
      </c>
      <c r="N31" s="28"/>
      <c r="O31" s="28"/>
      <c r="P31" s="28"/>
      <c r="Q31" s="28"/>
      <c r="R31" s="28"/>
      <c r="S31" s="7"/>
    </row>
    <row r="32" spans="1:24" x14ac:dyDescent="0.2">
      <c r="A32" s="4">
        <v>26</v>
      </c>
      <c r="B32" s="5" t="s">
        <v>10</v>
      </c>
      <c r="C32" s="6">
        <v>29775.116849616126</v>
      </c>
      <c r="D32" s="6">
        <v>30181.951324835918</v>
      </c>
      <c r="E32" s="6">
        <v>30463.460822820045</v>
      </c>
      <c r="F32" s="6">
        <v>30870.207258615756</v>
      </c>
      <c r="G32" s="6">
        <v>31151.726897441287</v>
      </c>
      <c r="H32" s="17"/>
      <c r="I32" s="17"/>
      <c r="J32" s="17"/>
      <c r="K32" s="17"/>
      <c r="L32" s="12" t="s">
        <v>59</v>
      </c>
      <c r="N32" s="28"/>
      <c r="O32" s="28"/>
      <c r="P32" s="28"/>
      <c r="Q32" s="28"/>
      <c r="R32" s="28"/>
      <c r="S32" s="7"/>
      <c r="T32" s="17"/>
      <c r="U32" s="17"/>
      <c r="V32" s="17"/>
      <c r="W32" s="17"/>
      <c r="X32" s="17"/>
    </row>
    <row r="33" spans="1:24" x14ac:dyDescent="0.2">
      <c r="A33" s="2"/>
      <c r="B33" s="2" t="s">
        <v>16</v>
      </c>
      <c r="C33" s="14">
        <v>1637.6314267288869</v>
      </c>
      <c r="D33" s="14">
        <v>1660.0073228659755</v>
      </c>
      <c r="E33" s="14">
        <v>1675.4903452551025</v>
      </c>
      <c r="F33" s="14">
        <v>1697.8613992238666</v>
      </c>
      <c r="G33" s="14">
        <v>1713.3449793592708</v>
      </c>
      <c r="H33" s="18"/>
      <c r="L33" s="12" t="s">
        <v>60</v>
      </c>
      <c r="N33" s="28"/>
      <c r="O33" s="28"/>
      <c r="P33" s="28"/>
      <c r="Q33" s="28"/>
      <c r="R33" s="28"/>
      <c r="S33" s="7"/>
      <c r="T33" s="17"/>
      <c r="U33" s="17"/>
      <c r="V33" s="17"/>
      <c r="W33" s="17"/>
      <c r="X33" s="17"/>
    </row>
    <row r="34" spans="1:24" x14ac:dyDescent="0.2">
      <c r="A34" s="2"/>
      <c r="B34" s="2" t="s">
        <v>22</v>
      </c>
      <c r="C34" s="14">
        <v>28137.485422887239</v>
      </c>
      <c r="D34" s="14">
        <v>28521.944001969943</v>
      </c>
      <c r="E34" s="14">
        <v>28787.970477564944</v>
      </c>
      <c r="F34" s="14">
        <v>29172.345859391888</v>
      </c>
      <c r="G34" s="14">
        <v>29438.381918082017</v>
      </c>
      <c r="H34" s="29"/>
      <c r="L34" s="12" t="s">
        <v>61</v>
      </c>
      <c r="N34" s="28"/>
      <c r="O34" s="28"/>
      <c r="P34" s="28"/>
      <c r="Q34" s="28"/>
      <c r="R34" s="28"/>
      <c r="S34" s="7"/>
      <c r="T34" s="17"/>
      <c r="U34" s="17"/>
      <c r="V34" s="28"/>
      <c r="W34" s="28"/>
      <c r="X34" s="17"/>
    </row>
    <row r="35" spans="1:24" x14ac:dyDescent="0.2">
      <c r="A35" s="2"/>
      <c r="B35" s="2" t="s">
        <v>27</v>
      </c>
      <c r="C35" s="14">
        <v>3275.2628534577739</v>
      </c>
      <c r="D35" s="14">
        <v>3320.0146457319511</v>
      </c>
      <c r="E35" s="14">
        <v>3350.980690510205</v>
      </c>
      <c r="F35" s="14">
        <v>3395.7227984477331</v>
      </c>
      <c r="G35" s="14">
        <v>3426.6899587185417</v>
      </c>
      <c r="H35" s="18"/>
      <c r="L35" s="12" t="s">
        <v>92</v>
      </c>
      <c r="N35" s="28"/>
      <c r="O35" s="28"/>
      <c r="P35" s="28"/>
      <c r="Q35" s="28"/>
      <c r="R35" s="28"/>
      <c r="S35" s="7"/>
      <c r="T35" s="17"/>
      <c r="U35" s="17"/>
      <c r="V35" s="17"/>
      <c r="W35" s="17"/>
      <c r="X35" s="17"/>
    </row>
    <row r="36" spans="1:24" ht="13.5" thickBot="1" x14ac:dyDescent="0.25">
      <c r="A36" s="12" t="s">
        <v>28</v>
      </c>
      <c r="H36" s="18"/>
      <c r="L36" s="12" t="s">
        <v>93</v>
      </c>
      <c r="N36" s="28"/>
      <c r="O36" s="28"/>
      <c r="P36" s="28"/>
      <c r="Q36" s="28"/>
      <c r="R36" s="28"/>
      <c r="S36" s="7"/>
    </row>
    <row r="37" spans="1:24" ht="12.75" customHeight="1" x14ac:dyDescent="0.2">
      <c r="A37" s="34">
        <v>27</v>
      </c>
      <c r="B37" s="35" t="s">
        <v>10</v>
      </c>
      <c r="C37" s="6">
        <v>30261.457956430029</v>
      </c>
      <c r="D37" s="6">
        <v>30652.63274602186</v>
      </c>
      <c r="E37" s="6">
        <v>30923.352601816725</v>
      </c>
      <c r="F37" s="6">
        <v>31314.527391408552</v>
      </c>
      <c r="G37" s="6">
        <v>31585.247247203428</v>
      </c>
      <c r="H37" s="45" t="s">
        <v>89</v>
      </c>
      <c r="I37" s="46"/>
      <c r="J37" s="47"/>
      <c r="K37" s="17"/>
      <c r="L37" s="12" t="s">
        <v>63</v>
      </c>
      <c r="N37" s="28"/>
      <c r="O37" s="28"/>
      <c r="P37" s="28"/>
      <c r="Q37" s="28"/>
      <c r="R37" s="28"/>
      <c r="S37" s="7"/>
    </row>
    <row r="38" spans="1:24" x14ac:dyDescent="0.2">
      <c r="A38" s="37"/>
      <c r="B38" s="2" t="s">
        <v>16</v>
      </c>
      <c r="C38" s="42">
        <v>1664.3801876036516</v>
      </c>
      <c r="D38" s="42">
        <v>1685.8948010312024</v>
      </c>
      <c r="E38" s="42">
        <v>1700.78439309992</v>
      </c>
      <c r="F38" s="42">
        <v>1722.2990065274703</v>
      </c>
      <c r="G38" s="42">
        <v>1737.1885985961885</v>
      </c>
      <c r="H38" s="48"/>
      <c r="I38" s="49"/>
      <c r="J38" s="50"/>
      <c r="L38" s="2" t="s">
        <v>64</v>
      </c>
      <c r="N38" s="28"/>
      <c r="O38" s="28"/>
      <c r="P38" s="28"/>
      <c r="Q38" s="28"/>
      <c r="R38" s="28"/>
      <c r="S38" s="7"/>
    </row>
    <row r="39" spans="1:24" x14ac:dyDescent="0.2">
      <c r="A39" s="37"/>
      <c r="B39" s="2" t="s">
        <v>22</v>
      </c>
      <c r="C39" s="42">
        <v>28597.077768826377</v>
      </c>
      <c r="D39" s="42">
        <v>28966.737944990658</v>
      </c>
      <c r="E39" s="42">
        <v>29222.568208716806</v>
      </c>
      <c r="F39" s="42">
        <v>29592.22838488108</v>
      </c>
      <c r="G39" s="42">
        <v>29848.058648607239</v>
      </c>
      <c r="H39" s="48"/>
      <c r="I39" s="49"/>
      <c r="J39" s="50"/>
      <c r="N39" s="28"/>
      <c r="O39" s="28"/>
      <c r="P39" s="28"/>
      <c r="Q39" s="28"/>
      <c r="R39" s="28"/>
      <c r="S39" s="7"/>
    </row>
    <row r="40" spans="1:24" ht="13.5" thickBot="1" x14ac:dyDescent="0.25">
      <c r="A40" s="39"/>
      <c r="B40" s="40" t="s">
        <v>27</v>
      </c>
      <c r="C40" s="43">
        <v>3328.7603752073032</v>
      </c>
      <c r="D40" s="43">
        <v>3371.7896020624048</v>
      </c>
      <c r="E40" s="43">
        <v>3401.5687861998399</v>
      </c>
      <c r="F40" s="43">
        <v>3444.5980130549406</v>
      </c>
      <c r="G40" s="43">
        <v>3474.377197192377</v>
      </c>
      <c r="H40" s="51"/>
      <c r="I40" s="52"/>
      <c r="J40" s="53"/>
      <c r="K40" s="18"/>
      <c r="M40" s="18"/>
      <c r="N40" s="28"/>
      <c r="O40" s="28"/>
      <c r="P40" s="28"/>
      <c r="Q40" s="28"/>
      <c r="R40" s="28"/>
      <c r="S40" s="7"/>
    </row>
    <row r="41" spans="1:24" x14ac:dyDescent="0.2">
      <c r="A41" s="2" t="s">
        <v>28</v>
      </c>
      <c r="B41" s="2"/>
      <c r="C41" s="14"/>
      <c r="D41" s="14"/>
      <c r="E41" s="10"/>
      <c r="F41" s="14"/>
      <c r="G41" s="14"/>
      <c r="H41" s="18"/>
      <c r="I41" s="18"/>
      <c r="J41" s="18"/>
      <c r="K41" s="18"/>
      <c r="L41" s="17"/>
      <c r="M41" s="18"/>
      <c r="N41" s="28"/>
      <c r="O41" s="28"/>
      <c r="P41" s="28"/>
      <c r="Q41" s="28"/>
      <c r="R41" s="28"/>
      <c r="S41" s="7"/>
    </row>
    <row r="42" spans="1:24" ht="15.75" x14ac:dyDescent="0.25">
      <c r="A42" s="4">
        <v>28</v>
      </c>
      <c r="B42" s="5" t="s">
        <v>10</v>
      </c>
      <c r="C42" s="6">
        <v>30758.502661528244</v>
      </c>
      <c r="D42" s="6">
        <v>31133.035829394241</v>
      </c>
      <c r="E42" s="6">
        <v>31392.305365547887</v>
      </c>
      <c r="F42" s="6">
        <v>31766.838533413877</v>
      </c>
      <c r="G42" s="6">
        <v>32026.009889302004</v>
      </c>
      <c r="H42" s="17"/>
      <c r="I42" s="30"/>
      <c r="J42" s="30"/>
      <c r="K42" s="30"/>
      <c r="L42" s="31"/>
      <c r="M42" s="17"/>
      <c r="N42" s="28"/>
      <c r="O42" s="28"/>
      <c r="P42" s="28"/>
      <c r="Q42" s="28"/>
      <c r="R42" s="28"/>
      <c r="S42" s="7"/>
    </row>
    <row r="43" spans="1:24" x14ac:dyDescent="0.2">
      <c r="A43" s="2"/>
      <c r="B43" s="2" t="s">
        <v>16</v>
      </c>
      <c r="C43" s="14">
        <v>1691.7176463840535</v>
      </c>
      <c r="D43" s="14">
        <v>1712.3169706166832</v>
      </c>
      <c r="E43" s="14">
        <v>1726.5767951051339</v>
      </c>
      <c r="F43" s="14">
        <v>1747.1761193377631</v>
      </c>
      <c r="G43" s="14">
        <v>1761.4305439116101</v>
      </c>
      <c r="H43" s="32"/>
      <c r="I43" s="32"/>
      <c r="J43" s="32"/>
      <c r="K43" s="32"/>
      <c r="L43" s="32"/>
      <c r="N43" s="28"/>
      <c r="O43" s="28"/>
      <c r="P43" s="28"/>
      <c r="Q43" s="28"/>
      <c r="R43" s="28"/>
      <c r="S43" s="7"/>
    </row>
    <row r="44" spans="1:24" x14ac:dyDescent="0.2">
      <c r="A44" s="2"/>
      <c r="B44" s="2" t="s">
        <v>22</v>
      </c>
      <c r="C44" s="14">
        <v>29066.785015144189</v>
      </c>
      <c r="D44" s="14">
        <v>29420.718858777556</v>
      </c>
      <c r="E44" s="14">
        <v>29665.728570442752</v>
      </c>
      <c r="F44" s="14">
        <v>30019.662414076112</v>
      </c>
      <c r="G44" s="14">
        <v>30264.579345390393</v>
      </c>
      <c r="H44" s="18"/>
      <c r="N44" s="28"/>
      <c r="O44" s="28"/>
      <c r="P44" s="28"/>
      <c r="Q44" s="28"/>
      <c r="R44" s="28"/>
      <c r="S44" s="7"/>
    </row>
    <row r="45" spans="1:24" x14ac:dyDescent="0.2">
      <c r="A45" s="2"/>
      <c r="B45" s="2" t="s">
        <v>27</v>
      </c>
      <c r="C45" s="14">
        <v>3383.435292768107</v>
      </c>
      <c r="D45" s="14">
        <v>3424.6339412333664</v>
      </c>
      <c r="E45" s="14">
        <v>3453.1535902102678</v>
      </c>
      <c r="F45" s="14">
        <v>3494.3522386755262</v>
      </c>
      <c r="G45" s="14">
        <v>3522.8610878232203</v>
      </c>
      <c r="H45" s="18"/>
      <c r="N45" s="28"/>
      <c r="O45" s="28"/>
      <c r="P45" s="28"/>
      <c r="Q45" s="28"/>
      <c r="R45" s="28"/>
      <c r="S45" s="7"/>
    </row>
    <row r="46" spans="1:24" x14ac:dyDescent="0.2">
      <c r="A46" s="4">
        <v>29</v>
      </c>
      <c r="B46" s="5" t="s">
        <v>10</v>
      </c>
      <c r="C46" s="6">
        <v>31266.781896089422</v>
      </c>
      <c r="D46" s="6">
        <v>31623.593526030305</v>
      </c>
      <c r="E46" s="6">
        <v>31870.553711395238</v>
      </c>
      <c r="F46" s="6">
        <v>32227.267161070613</v>
      </c>
      <c r="G46" s="6">
        <v>32474.325526701075</v>
      </c>
      <c r="H46" s="18"/>
      <c r="I46" s="18"/>
      <c r="J46" s="18"/>
      <c r="K46" s="18"/>
      <c r="L46" s="18"/>
      <c r="N46" s="28"/>
      <c r="O46" s="28"/>
      <c r="P46" s="28"/>
      <c r="Q46" s="28"/>
      <c r="R46" s="28"/>
      <c r="S46" s="7"/>
    </row>
    <row r="47" spans="1:24" x14ac:dyDescent="0.2">
      <c r="A47" s="2"/>
      <c r="B47" s="2" t="s">
        <v>16</v>
      </c>
      <c r="C47" s="14">
        <v>1719.6730042849183</v>
      </c>
      <c r="D47" s="14">
        <v>1739.2976439316667</v>
      </c>
      <c r="E47" s="14">
        <v>1752.8804541267382</v>
      </c>
      <c r="F47" s="14">
        <v>1772.4996938588838</v>
      </c>
      <c r="G47" s="14">
        <v>1786.0879039685592</v>
      </c>
      <c r="H47" s="18"/>
      <c r="I47" s="18"/>
      <c r="J47" s="18"/>
      <c r="K47" s="18"/>
      <c r="L47" s="18"/>
      <c r="N47" s="28"/>
      <c r="O47" s="28"/>
      <c r="P47" s="28"/>
      <c r="Q47" s="28"/>
      <c r="R47" s="28"/>
      <c r="S47" s="7"/>
    </row>
    <row r="48" spans="1:24" x14ac:dyDescent="0.2">
      <c r="A48" s="2"/>
      <c r="B48" s="2" t="s">
        <v>22</v>
      </c>
      <c r="C48" s="14">
        <v>29547.108891804502</v>
      </c>
      <c r="D48" s="14">
        <v>29884.295882098639</v>
      </c>
      <c r="E48" s="14">
        <v>30117.6732572685</v>
      </c>
      <c r="F48" s="14">
        <v>30454.767467211728</v>
      </c>
      <c r="G48" s="14">
        <v>30688.237622732515</v>
      </c>
      <c r="H48" s="18"/>
      <c r="I48" s="18"/>
      <c r="J48" s="18"/>
      <c r="K48" s="18"/>
      <c r="L48" s="18"/>
      <c r="N48" s="28"/>
      <c r="O48" s="28"/>
      <c r="P48" s="28"/>
      <c r="Q48" s="28"/>
      <c r="R48" s="28"/>
      <c r="S48" s="7"/>
    </row>
    <row r="49" spans="1:19" x14ac:dyDescent="0.2">
      <c r="A49" s="2"/>
      <c r="B49" s="2" t="s">
        <v>27</v>
      </c>
      <c r="C49" s="14">
        <v>3439.3460085698366</v>
      </c>
      <c r="D49" s="14">
        <v>3478.5952878633334</v>
      </c>
      <c r="E49" s="14">
        <v>3505.7609082534764</v>
      </c>
      <c r="F49" s="14">
        <v>3544.9993877177676</v>
      </c>
      <c r="G49" s="14">
        <v>3572.1758079371184</v>
      </c>
      <c r="H49" s="18"/>
      <c r="I49" s="18"/>
      <c r="J49" s="18"/>
      <c r="K49" s="18"/>
      <c r="L49" s="18"/>
      <c r="N49" s="28"/>
      <c r="O49" s="28"/>
      <c r="P49" s="28"/>
      <c r="Q49" s="28"/>
      <c r="R49" s="28"/>
      <c r="S49" s="7"/>
    </row>
    <row r="50" spans="1:19" x14ac:dyDescent="0.2">
      <c r="A50" s="4">
        <v>30</v>
      </c>
      <c r="B50" s="5" t="s">
        <v>10</v>
      </c>
      <c r="C50" s="6">
        <v>31786.076199983334</v>
      </c>
      <c r="D50" s="6">
        <v>32123.883341485358</v>
      </c>
      <c r="E50" s="6">
        <v>32357.871459269383</v>
      </c>
      <c r="F50" s="6">
        <v>32695.672935300292</v>
      </c>
      <c r="G50" s="6">
        <v>32929.562872818802</v>
      </c>
      <c r="H50" s="18"/>
      <c r="I50" s="18"/>
      <c r="J50" s="18"/>
      <c r="K50" s="18"/>
      <c r="L50" s="18"/>
      <c r="N50" s="28"/>
      <c r="O50" s="28"/>
      <c r="P50" s="28"/>
      <c r="Q50" s="28"/>
      <c r="R50" s="28"/>
      <c r="S50" s="7"/>
    </row>
    <row r="51" spans="1:19" x14ac:dyDescent="0.2">
      <c r="A51" s="2"/>
      <c r="B51" s="2" t="s">
        <v>16</v>
      </c>
      <c r="C51" s="14">
        <v>1748.2341909990835</v>
      </c>
      <c r="D51" s="14">
        <v>1766.8135837816947</v>
      </c>
      <c r="E51" s="14">
        <v>1779.682930259816</v>
      </c>
      <c r="F51" s="14">
        <v>1798.2620114415161</v>
      </c>
      <c r="G51" s="14">
        <v>1811.1259580050341</v>
      </c>
      <c r="H51" s="18"/>
      <c r="N51" s="28"/>
      <c r="O51" s="28"/>
      <c r="P51" s="28"/>
      <c r="Q51" s="28"/>
      <c r="R51" s="28"/>
      <c r="S51" s="7"/>
    </row>
    <row r="52" spans="1:19" x14ac:dyDescent="0.2">
      <c r="A52" s="2"/>
      <c r="B52" s="2" t="s">
        <v>22</v>
      </c>
      <c r="C52" s="14">
        <v>30037.842008984251</v>
      </c>
      <c r="D52" s="14">
        <v>30357.069757703663</v>
      </c>
      <c r="E52" s="14">
        <v>30578.188529009567</v>
      </c>
      <c r="F52" s="14">
        <v>30897.410923858777</v>
      </c>
      <c r="G52" s="14">
        <v>31118.436914813767</v>
      </c>
      <c r="H52" s="18"/>
      <c r="N52" s="28"/>
      <c r="O52" s="28"/>
      <c r="P52" s="28"/>
      <c r="Q52" s="28"/>
      <c r="R52" s="28"/>
      <c r="S52" s="7"/>
    </row>
    <row r="53" spans="1:19" x14ac:dyDescent="0.2">
      <c r="A53" s="2"/>
      <c r="B53" s="2" t="s">
        <v>27</v>
      </c>
      <c r="C53" s="14">
        <v>3496.4683819981669</v>
      </c>
      <c r="D53" s="14">
        <v>3533.6271675633893</v>
      </c>
      <c r="E53" s="14">
        <v>3559.365860519632</v>
      </c>
      <c r="F53" s="14">
        <v>3596.5240228830321</v>
      </c>
      <c r="G53" s="14">
        <v>3622.2519160100683</v>
      </c>
      <c r="H53" s="18"/>
      <c r="N53" s="28"/>
      <c r="O53" s="28"/>
      <c r="P53" s="28"/>
      <c r="Q53" s="28"/>
      <c r="R53" s="28"/>
      <c r="S53" s="7"/>
    </row>
    <row r="54" spans="1:19" x14ac:dyDescent="0.2">
      <c r="A54" s="2" t="s">
        <v>28</v>
      </c>
      <c r="B54" s="2"/>
      <c r="C54" s="10"/>
      <c r="D54" s="14"/>
      <c r="E54" s="14"/>
      <c r="F54" s="14"/>
      <c r="G54" s="14"/>
      <c r="H54" s="18"/>
      <c r="N54" s="28"/>
      <c r="O54" s="28"/>
      <c r="P54" s="28"/>
      <c r="Q54" s="28"/>
      <c r="R54" s="28"/>
      <c r="S54" s="7"/>
    </row>
    <row r="55" spans="1:19" x14ac:dyDescent="0.2">
      <c r="A55" s="4">
        <v>31</v>
      </c>
      <c r="B55" s="5" t="s">
        <v>10</v>
      </c>
      <c r="C55" s="6">
        <v>32317.138921614645</v>
      </c>
      <c r="D55" s="6">
        <v>32634.960713613658</v>
      </c>
      <c r="E55" s="6">
        <v>32854.909053429306</v>
      </c>
      <c r="F55" s="6">
        <v>33172.730845428312</v>
      </c>
      <c r="G55" s="6">
        <v>33392.679185243964</v>
      </c>
      <c r="H55" s="18"/>
      <c r="N55" s="28"/>
      <c r="O55" s="28"/>
      <c r="P55" s="28"/>
      <c r="Q55" s="28"/>
      <c r="R55" s="28"/>
      <c r="S55" s="7"/>
    </row>
    <row r="56" spans="1:19" x14ac:dyDescent="0.2">
      <c r="A56" s="2"/>
      <c r="B56" s="2" t="s">
        <v>16</v>
      </c>
      <c r="C56" s="14">
        <v>1777.4426406888056</v>
      </c>
      <c r="D56" s="14">
        <v>1794.9228392487512</v>
      </c>
      <c r="E56" s="14">
        <v>1807.0199979386118</v>
      </c>
      <c r="F56" s="14">
        <v>1824.5001964985572</v>
      </c>
      <c r="G56" s="14">
        <v>1836.5973551884181</v>
      </c>
      <c r="H56" s="18"/>
      <c r="N56" s="28"/>
      <c r="O56" s="28"/>
      <c r="P56" s="28"/>
      <c r="Q56" s="28"/>
      <c r="R56" s="28"/>
      <c r="S56" s="7"/>
    </row>
    <row r="57" spans="1:19" x14ac:dyDescent="0.2">
      <c r="A57" s="2"/>
      <c r="B57" s="2" t="s">
        <v>22</v>
      </c>
      <c r="C57" s="14">
        <v>30539.69628092584</v>
      </c>
      <c r="D57" s="14">
        <v>30840.037874364905</v>
      </c>
      <c r="E57" s="14">
        <v>31047.889055490694</v>
      </c>
      <c r="F57" s="14">
        <v>31348.230648929755</v>
      </c>
      <c r="G57" s="14">
        <v>31556.081830055547</v>
      </c>
      <c r="H57" s="18"/>
      <c r="N57" s="28"/>
      <c r="O57" s="28"/>
      <c r="P57" s="28"/>
      <c r="Q57" s="28"/>
      <c r="R57" s="28"/>
      <c r="S57" s="7"/>
    </row>
    <row r="58" spans="1:19" x14ac:dyDescent="0.2">
      <c r="A58" s="2"/>
      <c r="B58" s="2" t="s">
        <v>27</v>
      </c>
      <c r="C58" s="14">
        <v>3554.8852813776111</v>
      </c>
      <c r="D58" s="14">
        <v>3589.8456784975024</v>
      </c>
      <c r="E58" s="14">
        <v>3614.0399958772236</v>
      </c>
      <c r="F58" s="14">
        <v>3649.0003929971144</v>
      </c>
      <c r="G58" s="14">
        <v>3673.1947103768362</v>
      </c>
      <c r="H58" s="18"/>
      <c r="N58" s="28"/>
      <c r="O58" s="28"/>
      <c r="P58" s="28"/>
      <c r="Q58" s="28"/>
      <c r="R58" s="28"/>
      <c r="S58" s="7"/>
    </row>
    <row r="59" spans="1:19" x14ac:dyDescent="0.2">
      <c r="A59" s="2"/>
      <c r="B59" s="1"/>
      <c r="C59" s="2"/>
      <c r="D59" s="2"/>
      <c r="E59" s="2"/>
      <c r="F59" s="2"/>
      <c r="G59" s="2"/>
      <c r="H59" s="18"/>
      <c r="N59" s="28"/>
      <c r="O59" s="28"/>
      <c r="P59" s="28"/>
      <c r="Q59" s="28"/>
      <c r="R59" s="28"/>
      <c r="S59" s="7"/>
    </row>
    <row r="60" spans="1:19" x14ac:dyDescent="0.2">
      <c r="A60" s="2"/>
      <c r="B60" s="1" t="s">
        <v>67</v>
      </c>
      <c r="C60" s="2"/>
      <c r="D60" s="2"/>
      <c r="E60" s="2"/>
      <c r="F60" s="2"/>
      <c r="G60" s="2"/>
      <c r="H60" s="18"/>
      <c r="N60" s="28"/>
      <c r="O60" s="28"/>
      <c r="P60" s="28"/>
      <c r="Q60" s="28"/>
      <c r="R60" s="28"/>
      <c r="S60" s="7"/>
    </row>
    <row r="61" spans="1:19" x14ac:dyDescent="0.2">
      <c r="A61" s="4">
        <v>39</v>
      </c>
      <c r="B61" s="5" t="s">
        <v>10</v>
      </c>
      <c r="C61" s="6">
        <v>37048.274101224939</v>
      </c>
      <c r="D61" s="6">
        <v>37156.947382614722</v>
      </c>
      <c r="E61" s="6">
        <v>37232.132799678366</v>
      </c>
      <c r="F61" s="6">
        <v>37340.81447485432</v>
      </c>
      <c r="G61" s="6">
        <v>37416.118738502846</v>
      </c>
      <c r="H61" s="18"/>
      <c r="N61" s="28"/>
      <c r="O61" s="28"/>
      <c r="P61" s="28"/>
      <c r="Q61" s="28"/>
      <c r="R61" s="28"/>
      <c r="S61" s="7"/>
    </row>
    <row r="62" spans="1:19" x14ac:dyDescent="0.2">
      <c r="A62" s="2"/>
      <c r="B62" s="2" t="s">
        <v>16</v>
      </c>
      <c r="C62" s="14">
        <v>2037.6550755673716</v>
      </c>
      <c r="D62" s="14">
        <v>2043.6321060438097</v>
      </c>
      <c r="E62" s="14">
        <v>2047.7673039823101</v>
      </c>
      <c r="F62" s="14">
        <v>2053.7447961169878</v>
      </c>
      <c r="G62" s="14">
        <v>2057.8865306176567</v>
      </c>
      <c r="H62" s="18"/>
      <c r="N62" s="28"/>
      <c r="O62" s="28"/>
      <c r="P62" s="28"/>
      <c r="Q62" s="28"/>
      <c r="R62" s="28"/>
      <c r="S62" s="7"/>
    </row>
    <row r="63" spans="1:19" x14ac:dyDescent="0.2">
      <c r="A63" s="2"/>
      <c r="B63" s="2" t="s">
        <v>22</v>
      </c>
      <c r="C63" s="14">
        <v>35010.619025657565</v>
      </c>
      <c r="D63" s="14">
        <v>35113.315276570909</v>
      </c>
      <c r="E63" s="14">
        <v>35184.365495696053</v>
      </c>
      <c r="F63" s="14">
        <v>35287.069678737331</v>
      </c>
      <c r="G63" s="14">
        <v>35358.232207885187</v>
      </c>
      <c r="H63" s="18"/>
      <c r="N63" s="28"/>
      <c r="O63" s="28"/>
      <c r="P63" s="28"/>
      <c r="Q63" s="28"/>
      <c r="R63" s="28"/>
      <c r="S63" s="7"/>
    </row>
    <row r="64" spans="1:19" x14ac:dyDescent="0.2">
      <c r="A64" s="2"/>
      <c r="B64" s="2" t="s">
        <v>27</v>
      </c>
      <c r="C64" s="14">
        <v>4075.3101511347431</v>
      </c>
      <c r="D64" s="14">
        <v>4087.2642120876194</v>
      </c>
      <c r="E64" s="14">
        <v>4095.5346079646201</v>
      </c>
      <c r="F64" s="14">
        <v>4107.4895922339756</v>
      </c>
      <c r="G64" s="14">
        <v>4115.7730612353134</v>
      </c>
      <c r="H64" s="18"/>
      <c r="N64" s="28"/>
      <c r="O64" s="28"/>
      <c r="P64" s="28"/>
      <c r="Q64" s="28"/>
      <c r="R64" s="28"/>
    </row>
    <row r="65" spans="1:18" x14ac:dyDescent="0.2">
      <c r="A65" s="2" t="s">
        <v>28</v>
      </c>
      <c r="E65" s="9"/>
      <c r="N65" s="28"/>
      <c r="O65" s="28"/>
      <c r="P65" s="28"/>
      <c r="Q65" s="28"/>
      <c r="R65" s="28"/>
    </row>
    <row r="66" spans="1:18" x14ac:dyDescent="0.2">
      <c r="C66" s="18"/>
      <c r="D66" s="18"/>
      <c r="E66" s="18"/>
      <c r="F66" s="18"/>
      <c r="G66" s="18"/>
    </row>
    <row r="67" spans="1:18" x14ac:dyDescent="0.2">
      <c r="A67" s="22" t="s">
        <v>97</v>
      </c>
      <c r="D67" s="14"/>
      <c r="F67" s="2"/>
      <c r="G67" s="18"/>
    </row>
    <row r="68" spans="1:18" x14ac:dyDescent="0.2">
      <c r="A68" s="12" t="s">
        <v>88</v>
      </c>
      <c r="D68" s="14"/>
      <c r="F68" s="2"/>
      <c r="G68" s="18"/>
    </row>
    <row r="69" spans="1:18" x14ac:dyDescent="0.2">
      <c r="A69" s="12" t="s">
        <v>69</v>
      </c>
      <c r="B69" s="28">
        <v>2.5000000000000001E-2</v>
      </c>
      <c r="E69" s="21"/>
      <c r="F69" s="2"/>
      <c r="G69" s="18"/>
    </row>
    <row r="70" spans="1:18" x14ac:dyDescent="0.2">
      <c r="C70" s="18"/>
      <c r="D70" s="18"/>
      <c r="E70" s="18"/>
      <c r="F70" s="18"/>
      <c r="G70" s="18"/>
    </row>
    <row r="71" spans="1:18" x14ac:dyDescent="0.2">
      <c r="C71" s="18"/>
      <c r="D71" s="18"/>
      <c r="E71" s="18"/>
      <c r="F71" s="18"/>
      <c r="G71" s="18"/>
    </row>
    <row r="72" spans="1:18" x14ac:dyDescent="0.2">
      <c r="C72" s="18"/>
      <c r="D72" s="18"/>
      <c r="E72" s="18"/>
      <c r="F72" s="18"/>
      <c r="G72" s="18"/>
    </row>
    <row r="73" spans="1:18" x14ac:dyDescent="0.2">
      <c r="C73" s="18"/>
      <c r="D73" s="18"/>
      <c r="E73" s="18"/>
      <c r="F73" s="18"/>
      <c r="G73" s="18"/>
    </row>
    <row r="74" spans="1:18" x14ac:dyDescent="0.2">
      <c r="C74" s="18"/>
      <c r="D74" s="18"/>
      <c r="E74" s="18"/>
      <c r="F74" s="18"/>
      <c r="G74" s="18"/>
    </row>
    <row r="75" spans="1:18" x14ac:dyDescent="0.2">
      <c r="C75" s="18"/>
      <c r="D75" s="18"/>
      <c r="E75" s="18"/>
      <c r="F75" s="18"/>
      <c r="G75" s="18"/>
    </row>
    <row r="76" spans="1:18" x14ac:dyDescent="0.2">
      <c r="C76" s="18"/>
      <c r="D76" s="18"/>
      <c r="E76" s="18"/>
      <c r="F76" s="18"/>
      <c r="G76" s="18"/>
    </row>
    <row r="77" spans="1:18" x14ac:dyDescent="0.2">
      <c r="C77" s="18"/>
      <c r="D77" s="18"/>
      <c r="E77" s="18"/>
      <c r="F77" s="18"/>
      <c r="G77" s="18"/>
    </row>
    <row r="78" spans="1:18" x14ac:dyDescent="0.2">
      <c r="C78" s="18"/>
      <c r="D78" s="18"/>
      <c r="E78" s="18"/>
      <c r="F78" s="18"/>
      <c r="G78" s="18"/>
    </row>
    <row r="79" spans="1:18" x14ac:dyDescent="0.2">
      <c r="C79" s="18"/>
      <c r="D79" s="18"/>
      <c r="E79" s="18"/>
      <c r="F79" s="18"/>
      <c r="G79" s="18"/>
    </row>
    <row r="80" spans="1:18" x14ac:dyDescent="0.2">
      <c r="C80" s="18"/>
      <c r="D80" s="18"/>
      <c r="E80" s="18"/>
      <c r="F80" s="18"/>
      <c r="G80" s="18"/>
    </row>
    <row r="81" spans="3:7" x14ac:dyDescent="0.2">
      <c r="C81" s="18"/>
      <c r="D81" s="18"/>
      <c r="E81" s="18"/>
      <c r="F81" s="18"/>
      <c r="G81" s="18"/>
    </row>
    <row r="82" spans="3:7" x14ac:dyDescent="0.2">
      <c r="C82" s="18"/>
      <c r="D82" s="18"/>
      <c r="E82" s="18"/>
      <c r="F82" s="18"/>
      <c r="G82" s="18"/>
    </row>
    <row r="83" spans="3:7" x14ac:dyDescent="0.2">
      <c r="C83" s="18"/>
      <c r="D83" s="18"/>
      <c r="E83" s="18"/>
      <c r="F83" s="18"/>
      <c r="G83" s="18"/>
    </row>
    <row r="84" spans="3:7" x14ac:dyDescent="0.2">
      <c r="C84" s="18"/>
      <c r="D84" s="18"/>
      <c r="E84" s="18"/>
      <c r="F84" s="18"/>
      <c r="G84" s="18"/>
    </row>
    <row r="85" spans="3:7" x14ac:dyDescent="0.2">
      <c r="C85" s="18"/>
      <c r="D85" s="18"/>
      <c r="E85" s="18"/>
      <c r="F85" s="18"/>
      <c r="G85" s="18"/>
    </row>
    <row r="86" spans="3:7" x14ac:dyDescent="0.2">
      <c r="C86" s="18"/>
      <c r="D86" s="18"/>
      <c r="E86" s="18"/>
      <c r="F86" s="18"/>
      <c r="G86" s="18"/>
    </row>
    <row r="87" spans="3:7" x14ac:dyDescent="0.2">
      <c r="C87" s="18"/>
      <c r="D87" s="18"/>
      <c r="E87" s="18"/>
      <c r="F87" s="18"/>
      <c r="G87" s="18"/>
    </row>
    <row r="88" spans="3:7" x14ac:dyDescent="0.2">
      <c r="C88" s="18"/>
      <c r="D88" s="18"/>
      <c r="E88" s="18"/>
      <c r="F88" s="18"/>
      <c r="G88" s="18"/>
    </row>
    <row r="89" spans="3:7" x14ac:dyDescent="0.2">
      <c r="C89" s="18"/>
      <c r="D89" s="18"/>
      <c r="E89" s="18"/>
      <c r="F89" s="18"/>
      <c r="G89" s="18"/>
    </row>
    <row r="90" spans="3:7" x14ac:dyDescent="0.2">
      <c r="C90" s="18"/>
      <c r="D90" s="18"/>
      <c r="E90" s="18"/>
      <c r="F90" s="18"/>
      <c r="G90" s="18"/>
    </row>
    <row r="91" spans="3:7" x14ac:dyDescent="0.2">
      <c r="C91" s="18"/>
      <c r="D91" s="18"/>
      <c r="E91" s="18"/>
      <c r="F91" s="18"/>
      <c r="G91" s="18"/>
    </row>
    <row r="92" spans="3:7" x14ac:dyDescent="0.2">
      <c r="C92" s="18"/>
      <c r="D92" s="18"/>
      <c r="E92" s="18"/>
      <c r="F92" s="18"/>
      <c r="G92" s="18"/>
    </row>
    <row r="93" spans="3:7" x14ac:dyDescent="0.2">
      <c r="C93" s="18"/>
      <c r="D93" s="18"/>
      <c r="E93" s="18"/>
      <c r="F93" s="18"/>
      <c r="G93" s="18"/>
    </row>
    <row r="94" spans="3:7" x14ac:dyDescent="0.2">
      <c r="C94" s="18"/>
      <c r="D94" s="18"/>
      <c r="E94" s="18"/>
      <c r="F94" s="18"/>
      <c r="G94" s="18"/>
    </row>
    <row r="95" spans="3:7" x14ac:dyDescent="0.2">
      <c r="C95" s="18"/>
      <c r="D95" s="18"/>
      <c r="E95" s="18"/>
      <c r="F95" s="18"/>
      <c r="G95" s="18"/>
    </row>
    <row r="96" spans="3:7" x14ac:dyDescent="0.2">
      <c r="C96" s="18"/>
      <c r="D96" s="18"/>
      <c r="E96" s="18"/>
      <c r="F96" s="18"/>
      <c r="G96" s="18"/>
    </row>
    <row r="97" spans="3:7" x14ac:dyDescent="0.2">
      <c r="C97" s="18"/>
      <c r="D97" s="18"/>
      <c r="E97" s="18"/>
      <c r="F97" s="18"/>
      <c r="G97" s="18"/>
    </row>
    <row r="98" spans="3:7" x14ac:dyDescent="0.2">
      <c r="C98" s="18"/>
      <c r="D98" s="18"/>
      <c r="E98" s="18"/>
      <c r="F98" s="18"/>
      <c r="G98" s="18"/>
    </row>
    <row r="99" spans="3:7" x14ac:dyDescent="0.2">
      <c r="C99" s="18"/>
      <c r="D99" s="18"/>
      <c r="E99" s="18"/>
      <c r="F99" s="18"/>
      <c r="G99" s="18"/>
    </row>
    <row r="100" spans="3:7" x14ac:dyDescent="0.2">
      <c r="C100" s="18"/>
      <c r="D100" s="18"/>
      <c r="E100" s="18"/>
      <c r="F100" s="18"/>
      <c r="G100" s="18"/>
    </row>
    <row r="101" spans="3:7" x14ac:dyDescent="0.2">
      <c r="C101" s="18"/>
      <c r="D101" s="18"/>
      <c r="E101" s="18"/>
      <c r="F101" s="18"/>
      <c r="G101" s="18"/>
    </row>
    <row r="102" spans="3:7" x14ac:dyDescent="0.2">
      <c r="C102" s="18"/>
      <c r="D102" s="18"/>
      <c r="E102" s="18"/>
      <c r="F102" s="18"/>
      <c r="G102" s="18"/>
    </row>
    <row r="103" spans="3:7" x14ac:dyDescent="0.2">
      <c r="C103" s="18"/>
      <c r="D103" s="18"/>
      <c r="E103" s="18"/>
      <c r="F103" s="18"/>
      <c r="G103" s="18"/>
    </row>
    <row r="104" spans="3:7" x14ac:dyDescent="0.2">
      <c r="C104" s="18"/>
      <c r="D104" s="18"/>
      <c r="E104" s="18"/>
      <c r="F104" s="18"/>
      <c r="G104" s="18"/>
    </row>
    <row r="105" spans="3:7" x14ac:dyDescent="0.2">
      <c r="C105" s="18"/>
      <c r="D105" s="18"/>
      <c r="E105" s="18"/>
      <c r="F105" s="18"/>
      <c r="G105" s="18"/>
    </row>
    <row r="106" spans="3:7" x14ac:dyDescent="0.2">
      <c r="C106" s="18"/>
      <c r="D106" s="18"/>
      <c r="E106" s="18"/>
      <c r="F106" s="18"/>
      <c r="G106" s="18"/>
    </row>
    <row r="107" spans="3:7" x14ac:dyDescent="0.2">
      <c r="C107" s="18"/>
      <c r="D107" s="18"/>
      <c r="E107" s="18"/>
      <c r="F107" s="18"/>
      <c r="G107" s="18"/>
    </row>
    <row r="108" spans="3:7" x14ac:dyDescent="0.2">
      <c r="C108" s="18"/>
      <c r="D108" s="18"/>
      <c r="E108" s="18"/>
      <c r="F108" s="18"/>
      <c r="G108" s="18"/>
    </row>
    <row r="109" spans="3:7" x14ac:dyDescent="0.2">
      <c r="C109" s="18"/>
      <c r="D109" s="18"/>
      <c r="E109" s="18"/>
      <c r="F109" s="18"/>
      <c r="G109" s="18"/>
    </row>
    <row r="110" spans="3:7" x14ac:dyDescent="0.2">
      <c r="C110" s="18"/>
      <c r="D110" s="18"/>
      <c r="E110" s="18"/>
      <c r="F110" s="18"/>
      <c r="G110" s="18"/>
    </row>
    <row r="111" spans="3:7" x14ac:dyDescent="0.2">
      <c r="C111" s="18"/>
      <c r="D111" s="18"/>
      <c r="E111" s="18"/>
      <c r="F111" s="18"/>
      <c r="G111" s="18"/>
    </row>
    <row r="112" spans="3:7" x14ac:dyDescent="0.2">
      <c r="C112" s="18"/>
      <c r="D112" s="18"/>
      <c r="E112" s="18"/>
      <c r="F112" s="18"/>
      <c r="G112" s="18"/>
    </row>
    <row r="113" spans="3:7" x14ac:dyDescent="0.2">
      <c r="C113" s="18"/>
      <c r="D113" s="18"/>
      <c r="E113" s="18"/>
      <c r="F113" s="18"/>
      <c r="G113" s="18"/>
    </row>
    <row r="114" spans="3:7" x14ac:dyDescent="0.2">
      <c r="C114" s="18"/>
      <c r="D114" s="18"/>
      <c r="E114" s="18"/>
      <c r="F114" s="18"/>
      <c r="G114" s="18"/>
    </row>
    <row r="115" spans="3:7" x14ac:dyDescent="0.2">
      <c r="C115" s="18"/>
      <c r="D115" s="18"/>
      <c r="E115" s="18"/>
      <c r="F115" s="18"/>
      <c r="G115" s="18"/>
    </row>
    <row r="116" spans="3:7" x14ac:dyDescent="0.2">
      <c r="C116" s="18"/>
      <c r="D116" s="18"/>
      <c r="E116" s="18"/>
      <c r="F116" s="18"/>
      <c r="G116" s="18"/>
    </row>
    <row r="117" spans="3:7" x14ac:dyDescent="0.2">
      <c r="C117" s="18"/>
      <c r="D117" s="18"/>
      <c r="E117" s="18"/>
      <c r="F117" s="18"/>
      <c r="G117" s="18"/>
    </row>
    <row r="118" spans="3:7" x14ac:dyDescent="0.2">
      <c r="C118" s="18"/>
      <c r="D118" s="18"/>
      <c r="E118" s="18"/>
      <c r="F118" s="18"/>
      <c r="G118" s="18"/>
    </row>
    <row r="119" spans="3:7" x14ac:dyDescent="0.2">
      <c r="C119" s="18"/>
      <c r="D119" s="18"/>
      <c r="E119" s="18"/>
      <c r="F119" s="18"/>
      <c r="G119" s="18"/>
    </row>
    <row r="120" spans="3:7" x14ac:dyDescent="0.2">
      <c r="C120" s="18"/>
      <c r="D120" s="18"/>
      <c r="E120" s="18"/>
      <c r="F120" s="18"/>
      <c r="G120" s="18"/>
    </row>
    <row r="121" spans="3:7" x14ac:dyDescent="0.2">
      <c r="C121" s="18"/>
      <c r="D121" s="18"/>
      <c r="E121" s="18"/>
      <c r="F121" s="18"/>
      <c r="G121" s="18"/>
    </row>
    <row r="122" spans="3:7" x14ac:dyDescent="0.2">
      <c r="C122" s="18"/>
      <c r="D122" s="18"/>
      <c r="E122" s="18"/>
      <c r="F122" s="18"/>
      <c r="G122" s="18"/>
    </row>
    <row r="123" spans="3:7" x14ac:dyDescent="0.2">
      <c r="C123" s="18"/>
      <c r="D123" s="18"/>
      <c r="E123" s="18"/>
      <c r="F123" s="18"/>
      <c r="G123" s="18"/>
    </row>
    <row r="124" spans="3:7" x14ac:dyDescent="0.2">
      <c r="C124" s="18"/>
      <c r="D124" s="18"/>
      <c r="E124" s="18"/>
      <c r="F124" s="18"/>
      <c r="G124" s="18"/>
    </row>
    <row r="125" spans="3:7" x14ac:dyDescent="0.2">
      <c r="C125" s="18"/>
      <c r="D125" s="18"/>
      <c r="E125" s="18"/>
      <c r="F125" s="18"/>
      <c r="G125" s="18"/>
    </row>
    <row r="126" spans="3:7" x14ac:dyDescent="0.2">
      <c r="C126" s="18"/>
      <c r="D126" s="18"/>
      <c r="E126" s="18"/>
      <c r="F126" s="18"/>
      <c r="G126" s="18"/>
    </row>
    <row r="127" spans="3:7" x14ac:dyDescent="0.2">
      <c r="C127" s="18"/>
      <c r="D127" s="18"/>
      <c r="E127" s="18"/>
      <c r="F127" s="18"/>
      <c r="G127" s="18"/>
    </row>
    <row r="128" spans="3:7" x14ac:dyDescent="0.2">
      <c r="C128" s="18"/>
      <c r="D128" s="18"/>
      <c r="E128" s="18"/>
      <c r="F128" s="18"/>
      <c r="G128" s="18"/>
    </row>
    <row r="129" spans="3:7" x14ac:dyDescent="0.2">
      <c r="C129" s="18"/>
      <c r="D129" s="18"/>
      <c r="E129" s="18"/>
      <c r="F129" s="18"/>
      <c r="G129" s="18"/>
    </row>
    <row r="130" spans="3:7" x14ac:dyDescent="0.2">
      <c r="C130" s="18"/>
      <c r="D130" s="18"/>
      <c r="E130" s="18"/>
      <c r="F130" s="18"/>
      <c r="G130" s="18"/>
    </row>
    <row r="131" spans="3:7" x14ac:dyDescent="0.2">
      <c r="C131" s="18"/>
      <c r="D131" s="18"/>
      <c r="E131" s="18"/>
      <c r="F131" s="18"/>
      <c r="G131" s="18"/>
    </row>
    <row r="132" spans="3:7" x14ac:dyDescent="0.2">
      <c r="C132" s="18"/>
      <c r="D132" s="18"/>
      <c r="E132" s="18"/>
      <c r="F132" s="18"/>
      <c r="G132" s="18"/>
    </row>
    <row r="133" spans="3:7" x14ac:dyDescent="0.2">
      <c r="C133" s="18"/>
      <c r="D133" s="18"/>
      <c r="E133" s="18"/>
      <c r="F133" s="18"/>
      <c r="G133" s="18"/>
    </row>
    <row r="134" spans="3:7" x14ac:dyDescent="0.2">
      <c r="C134" s="18"/>
      <c r="D134" s="18"/>
      <c r="E134" s="18"/>
      <c r="F134" s="18"/>
      <c r="G134" s="18"/>
    </row>
    <row r="135" spans="3:7" x14ac:dyDescent="0.2">
      <c r="C135" s="18"/>
      <c r="D135" s="18"/>
      <c r="E135" s="18"/>
      <c r="F135" s="18"/>
      <c r="G135" s="18"/>
    </row>
    <row r="136" spans="3:7" x14ac:dyDescent="0.2">
      <c r="C136" s="18"/>
      <c r="D136" s="18"/>
      <c r="E136" s="18"/>
      <c r="F136" s="18"/>
      <c r="G136" s="18"/>
    </row>
    <row r="137" spans="3:7" x14ac:dyDescent="0.2">
      <c r="C137" s="18"/>
      <c r="D137" s="18"/>
      <c r="E137" s="18"/>
      <c r="F137" s="18"/>
      <c r="G137" s="18"/>
    </row>
    <row r="138" spans="3:7" x14ac:dyDescent="0.2">
      <c r="C138" s="18"/>
      <c r="D138" s="18"/>
      <c r="E138" s="18"/>
      <c r="F138" s="18"/>
      <c r="G138" s="18"/>
    </row>
    <row r="139" spans="3:7" x14ac:dyDescent="0.2">
      <c r="C139" s="18"/>
      <c r="D139" s="18"/>
      <c r="E139" s="18"/>
      <c r="F139" s="18"/>
      <c r="G139" s="18"/>
    </row>
    <row r="140" spans="3:7" x14ac:dyDescent="0.2">
      <c r="C140" s="18"/>
      <c r="D140" s="18"/>
      <c r="E140" s="18"/>
      <c r="F140" s="18"/>
      <c r="G140" s="18"/>
    </row>
    <row r="141" spans="3:7" x14ac:dyDescent="0.2">
      <c r="C141" s="18"/>
      <c r="D141" s="18"/>
      <c r="E141" s="18"/>
      <c r="F141" s="18"/>
      <c r="G141" s="18"/>
    </row>
    <row r="142" spans="3:7" x14ac:dyDescent="0.2">
      <c r="C142" s="18"/>
      <c r="D142" s="18"/>
      <c r="E142" s="18"/>
      <c r="F142" s="18"/>
      <c r="G142" s="18"/>
    </row>
    <row r="143" spans="3:7" x14ac:dyDescent="0.2">
      <c r="C143" s="18"/>
      <c r="D143" s="18"/>
      <c r="E143" s="18"/>
      <c r="F143" s="18"/>
      <c r="G143" s="18"/>
    </row>
    <row r="144" spans="3:7" x14ac:dyDescent="0.2">
      <c r="C144" s="18"/>
      <c r="D144" s="18"/>
      <c r="E144" s="18"/>
      <c r="F144" s="18"/>
      <c r="G144" s="18"/>
    </row>
    <row r="145" spans="3:7" x14ac:dyDescent="0.2">
      <c r="C145" s="18"/>
      <c r="D145" s="18"/>
      <c r="E145" s="18"/>
      <c r="F145" s="18"/>
      <c r="G145" s="18"/>
    </row>
    <row r="146" spans="3:7" x14ac:dyDescent="0.2">
      <c r="C146" s="18"/>
      <c r="D146" s="18"/>
      <c r="E146" s="18"/>
      <c r="F146" s="18"/>
      <c r="G146" s="18"/>
    </row>
    <row r="147" spans="3:7" x14ac:dyDescent="0.2">
      <c r="C147" s="18"/>
      <c r="D147" s="18"/>
      <c r="E147" s="18"/>
      <c r="F147" s="18"/>
      <c r="G147" s="18"/>
    </row>
    <row r="148" spans="3:7" x14ac:dyDescent="0.2">
      <c r="C148" s="18"/>
      <c r="D148" s="18"/>
      <c r="E148" s="18"/>
      <c r="F148" s="18"/>
      <c r="G148" s="18"/>
    </row>
    <row r="149" spans="3:7" x14ac:dyDescent="0.2">
      <c r="C149" s="18"/>
      <c r="D149" s="18"/>
      <c r="E149" s="18"/>
      <c r="F149" s="18"/>
      <c r="G149" s="18"/>
    </row>
    <row r="150" spans="3:7" x14ac:dyDescent="0.2">
      <c r="C150" s="18"/>
      <c r="D150" s="18"/>
      <c r="E150" s="18"/>
      <c r="F150" s="18"/>
      <c r="G150" s="18"/>
    </row>
    <row r="151" spans="3:7" x14ac:dyDescent="0.2">
      <c r="C151" s="18"/>
      <c r="D151" s="18"/>
      <c r="E151" s="18"/>
      <c r="F151" s="18"/>
      <c r="G151" s="18"/>
    </row>
    <row r="152" spans="3:7" x14ac:dyDescent="0.2">
      <c r="C152" s="18"/>
      <c r="D152" s="18"/>
      <c r="E152" s="18"/>
      <c r="F152" s="18"/>
      <c r="G152" s="18"/>
    </row>
    <row r="153" spans="3:7" x14ac:dyDescent="0.2">
      <c r="C153" s="18"/>
      <c r="D153" s="18"/>
      <c r="E153" s="18"/>
      <c r="F153" s="18"/>
      <c r="G153" s="18"/>
    </row>
    <row r="154" spans="3:7" x14ac:dyDescent="0.2">
      <c r="C154" s="18"/>
      <c r="D154" s="18"/>
      <c r="E154" s="18"/>
      <c r="F154" s="18"/>
      <c r="G154" s="18"/>
    </row>
    <row r="155" spans="3:7" x14ac:dyDescent="0.2">
      <c r="C155" s="18"/>
      <c r="D155" s="18"/>
      <c r="E155" s="18"/>
      <c r="F155" s="18"/>
      <c r="G155" s="18"/>
    </row>
    <row r="156" spans="3:7" x14ac:dyDescent="0.2">
      <c r="C156" s="18"/>
      <c r="D156" s="18"/>
      <c r="E156" s="18"/>
      <c r="F156" s="18"/>
      <c r="G156" s="18"/>
    </row>
    <row r="157" spans="3:7" x14ac:dyDescent="0.2">
      <c r="C157" s="18"/>
      <c r="D157" s="18"/>
      <c r="E157" s="18"/>
      <c r="F157" s="18"/>
      <c r="G157" s="18"/>
    </row>
    <row r="158" spans="3:7" x14ac:dyDescent="0.2">
      <c r="C158" s="18"/>
      <c r="D158" s="18"/>
      <c r="E158" s="18"/>
      <c r="F158" s="18"/>
      <c r="G158" s="18"/>
    </row>
    <row r="159" spans="3:7" x14ac:dyDescent="0.2">
      <c r="C159" s="18"/>
      <c r="D159" s="18"/>
      <c r="E159" s="18"/>
      <c r="F159" s="18"/>
      <c r="G159" s="18"/>
    </row>
    <row r="160" spans="3:7" x14ac:dyDescent="0.2">
      <c r="C160" s="18"/>
      <c r="D160" s="18"/>
      <c r="E160" s="18"/>
      <c r="F160" s="18"/>
      <c r="G160" s="18"/>
    </row>
    <row r="161" spans="3:7" x14ac:dyDescent="0.2">
      <c r="C161" s="18"/>
      <c r="D161" s="18"/>
      <c r="E161" s="18"/>
      <c r="F161" s="18"/>
      <c r="G161" s="18"/>
    </row>
    <row r="162" spans="3:7" x14ac:dyDescent="0.2">
      <c r="C162" s="18"/>
      <c r="D162" s="18"/>
      <c r="E162" s="18"/>
      <c r="F162" s="18"/>
      <c r="G162" s="18"/>
    </row>
    <row r="163" spans="3:7" x14ac:dyDescent="0.2">
      <c r="C163" s="18"/>
      <c r="D163" s="18"/>
      <c r="E163" s="18"/>
      <c r="F163" s="18"/>
      <c r="G163" s="18"/>
    </row>
    <row r="164" spans="3:7" x14ac:dyDescent="0.2">
      <c r="C164" s="18"/>
      <c r="D164" s="18"/>
      <c r="E164" s="18"/>
      <c r="F164" s="18"/>
      <c r="G164" s="18"/>
    </row>
    <row r="165" spans="3:7" x14ac:dyDescent="0.2">
      <c r="C165" s="18"/>
      <c r="D165" s="18"/>
      <c r="E165" s="18"/>
      <c r="F165" s="18"/>
      <c r="G165" s="18"/>
    </row>
    <row r="166" spans="3:7" x14ac:dyDescent="0.2">
      <c r="C166" s="18"/>
      <c r="D166" s="18"/>
      <c r="E166" s="18"/>
      <c r="F166" s="18"/>
      <c r="G166" s="18"/>
    </row>
    <row r="167" spans="3:7" x14ac:dyDescent="0.2">
      <c r="C167" s="18"/>
      <c r="D167" s="18"/>
      <c r="E167" s="18"/>
      <c r="F167" s="18"/>
      <c r="G167" s="18"/>
    </row>
    <row r="168" spans="3:7" x14ac:dyDescent="0.2">
      <c r="C168" s="18"/>
      <c r="D168" s="18"/>
      <c r="E168" s="18"/>
      <c r="F168" s="18"/>
      <c r="G168" s="18"/>
    </row>
    <row r="169" spans="3:7" x14ac:dyDescent="0.2">
      <c r="C169" s="18"/>
      <c r="D169" s="18"/>
      <c r="E169" s="18"/>
      <c r="F169" s="18"/>
      <c r="G169" s="18"/>
    </row>
    <row r="170" spans="3:7" x14ac:dyDescent="0.2">
      <c r="C170" s="18"/>
      <c r="D170" s="18"/>
      <c r="E170" s="18"/>
      <c r="F170" s="18"/>
      <c r="G170" s="18"/>
    </row>
    <row r="171" spans="3:7" x14ac:dyDescent="0.2">
      <c r="C171" s="18"/>
      <c r="D171" s="18"/>
      <c r="E171" s="18"/>
      <c r="F171" s="18"/>
      <c r="G171" s="18"/>
    </row>
    <row r="172" spans="3:7" x14ac:dyDescent="0.2">
      <c r="C172" s="18"/>
      <c r="D172" s="18"/>
      <c r="E172" s="18"/>
      <c r="F172" s="18"/>
      <c r="G172" s="18"/>
    </row>
    <row r="173" spans="3:7" x14ac:dyDescent="0.2">
      <c r="C173" s="18"/>
      <c r="D173" s="18"/>
      <c r="E173" s="18"/>
      <c r="F173" s="18"/>
      <c r="G173" s="18"/>
    </row>
    <row r="174" spans="3:7" x14ac:dyDescent="0.2">
      <c r="C174" s="18"/>
      <c r="D174" s="18"/>
      <c r="E174" s="18"/>
      <c r="F174" s="18"/>
      <c r="G174" s="18"/>
    </row>
    <row r="175" spans="3:7" x14ac:dyDescent="0.2">
      <c r="C175" s="18"/>
      <c r="D175" s="18"/>
      <c r="E175" s="18"/>
      <c r="F175" s="18"/>
      <c r="G175" s="18"/>
    </row>
    <row r="176" spans="3:7" x14ac:dyDescent="0.2">
      <c r="C176" s="18"/>
      <c r="D176" s="18"/>
      <c r="E176" s="18"/>
      <c r="F176" s="18"/>
      <c r="G176" s="18"/>
    </row>
    <row r="177" spans="3:7" x14ac:dyDescent="0.2">
      <c r="C177" s="18"/>
      <c r="D177" s="18"/>
      <c r="E177" s="18"/>
      <c r="F177" s="18"/>
      <c r="G177" s="18"/>
    </row>
    <row r="178" spans="3:7" x14ac:dyDescent="0.2">
      <c r="C178" s="18"/>
      <c r="D178" s="18"/>
      <c r="E178" s="18"/>
      <c r="F178" s="18"/>
      <c r="G178" s="18"/>
    </row>
    <row r="179" spans="3:7" x14ac:dyDescent="0.2">
      <c r="C179" s="18"/>
      <c r="D179" s="18"/>
      <c r="E179" s="18"/>
      <c r="F179" s="18"/>
      <c r="G179" s="18"/>
    </row>
    <row r="180" spans="3:7" x14ac:dyDescent="0.2">
      <c r="C180" s="18"/>
      <c r="D180" s="18"/>
      <c r="E180" s="18"/>
      <c r="F180" s="18"/>
      <c r="G180" s="18"/>
    </row>
    <row r="181" spans="3:7" x14ac:dyDescent="0.2">
      <c r="C181" s="18"/>
      <c r="D181" s="18"/>
      <c r="E181" s="18"/>
      <c r="F181" s="18"/>
      <c r="G181" s="18"/>
    </row>
    <row r="182" spans="3:7" x14ac:dyDescent="0.2">
      <c r="C182" s="18"/>
      <c r="D182" s="18"/>
      <c r="E182" s="18"/>
      <c r="F182" s="18"/>
      <c r="G182" s="18"/>
    </row>
    <row r="183" spans="3:7" x14ac:dyDescent="0.2">
      <c r="C183" s="18"/>
      <c r="D183" s="18"/>
      <c r="E183" s="18"/>
      <c r="F183" s="18"/>
      <c r="G183" s="18"/>
    </row>
    <row r="184" spans="3:7" x14ac:dyDescent="0.2">
      <c r="C184" s="18"/>
      <c r="D184" s="18"/>
      <c r="E184" s="18"/>
      <c r="F184" s="18"/>
      <c r="G184" s="18"/>
    </row>
    <row r="185" spans="3:7" x14ac:dyDescent="0.2">
      <c r="C185" s="18"/>
      <c r="D185" s="18"/>
      <c r="E185" s="18"/>
      <c r="F185" s="18"/>
      <c r="G185" s="18"/>
    </row>
    <row r="186" spans="3:7" x14ac:dyDescent="0.2">
      <c r="C186" s="18"/>
      <c r="D186" s="18"/>
      <c r="E186" s="18"/>
      <c r="F186" s="18"/>
      <c r="G186" s="18"/>
    </row>
    <row r="187" spans="3:7" x14ac:dyDescent="0.2">
      <c r="C187" s="18"/>
      <c r="D187" s="18"/>
      <c r="E187" s="18"/>
      <c r="F187" s="18"/>
      <c r="G187" s="18"/>
    </row>
    <row r="188" spans="3:7" x14ac:dyDescent="0.2">
      <c r="C188" s="18"/>
      <c r="D188" s="18"/>
      <c r="E188" s="18"/>
      <c r="F188" s="18"/>
      <c r="G188" s="18"/>
    </row>
    <row r="189" spans="3:7" x14ac:dyDescent="0.2">
      <c r="C189" s="18"/>
      <c r="D189" s="18"/>
      <c r="E189" s="18"/>
      <c r="F189" s="18"/>
      <c r="G189" s="18"/>
    </row>
    <row r="190" spans="3:7" x14ac:dyDescent="0.2">
      <c r="C190" s="18"/>
      <c r="D190" s="18"/>
      <c r="E190" s="18"/>
      <c r="F190" s="18"/>
      <c r="G190" s="18"/>
    </row>
    <row r="191" spans="3:7" x14ac:dyDescent="0.2">
      <c r="C191" s="18"/>
      <c r="D191" s="18"/>
      <c r="E191" s="18"/>
      <c r="F191" s="18"/>
      <c r="G191" s="18"/>
    </row>
    <row r="192" spans="3:7" x14ac:dyDescent="0.2">
      <c r="C192" s="18"/>
      <c r="D192" s="18"/>
      <c r="E192" s="18"/>
      <c r="F192" s="18"/>
      <c r="G192" s="18"/>
    </row>
    <row r="193" spans="3:7" x14ac:dyDescent="0.2">
      <c r="C193" s="18"/>
      <c r="D193" s="18"/>
      <c r="E193" s="18"/>
      <c r="F193" s="18"/>
      <c r="G193" s="18"/>
    </row>
    <row r="194" spans="3:7" x14ac:dyDescent="0.2">
      <c r="C194" s="18"/>
      <c r="D194" s="18"/>
      <c r="E194" s="18"/>
      <c r="F194" s="18"/>
      <c r="G194" s="18"/>
    </row>
    <row r="195" spans="3:7" x14ac:dyDescent="0.2">
      <c r="C195" s="18"/>
      <c r="D195" s="18"/>
      <c r="E195" s="18"/>
      <c r="F195" s="18"/>
      <c r="G195" s="18"/>
    </row>
    <row r="196" spans="3:7" x14ac:dyDescent="0.2">
      <c r="C196" s="18"/>
      <c r="D196" s="18"/>
      <c r="E196" s="18"/>
      <c r="F196" s="18"/>
      <c r="G196" s="18"/>
    </row>
    <row r="197" spans="3:7" x14ac:dyDescent="0.2">
      <c r="C197" s="18"/>
      <c r="D197" s="18"/>
      <c r="E197" s="18"/>
      <c r="F197" s="18"/>
      <c r="G197" s="18"/>
    </row>
    <row r="198" spans="3:7" x14ac:dyDescent="0.2">
      <c r="C198" s="18"/>
      <c r="D198" s="18"/>
      <c r="E198" s="18"/>
      <c r="F198" s="18"/>
      <c r="G198" s="18"/>
    </row>
    <row r="199" spans="3:7" x14ac:dyDescent="0.2">
      <c r="C199" s="18"/>
      <c r="D199" s="18"/>
      <c r="E199" s="18"/>
      <c r="F199" s="18"/>
      <c r="G199" s="18"/>
    </row>
    <row r="200" spans="3:7" x14ac:dyDescent="0.2">
      <c r="C200" s="18"/>
      <c r="D200" s="18"/>
      <c r="E200" s="18"/>
      <c r="F200" s="18"/>
      <c r="G200" s="18"/>
    </row>
    <row r="201" spans="3:7" x14ac:dyDescent="0.2">
      <c r="C201" s="18"/>
      <c r="D201" s="18"/>
      <c r="E201" s="18"/>
      <c r="F201" s="18"/>
      <c r="G201" s="18"/>
    </row>
    <row r="202" spans="3:7" x14ac:dyDescent="0.2">
      <c r="C202" s="18"/>
      <c r="D202" s="18"/>
      <c r="E202" s="18"/>
      <c r="F202" s="18"/>
      <c r="G202" s="18"/>
    </row>
    <row r="203" spans="3:7" x14ac:dyDescent="0.2">
      <c r="C203" s="18"/>
      <c r="D203" s="18"/>
      <c r="E203" s="18"/>
      <c r="F203" s="18"/>
      <c r="G203" s="18"/>
    </row>
    <row r="204" spans="3:7" x14ac:dyDescent="0.2">
      <c r="C204" s="18"/>
      <c r="D204" s="18"/>
      <c r="E204" s="18"/>
      <c r="F204" s="18"/>
      <c r="G204" s="18"/>
    </row>
    <row r="205" spans="3:7" x14ac:dyDescent="0.2">
      <c r="C205" s="18"/>
      <c r="D205" s="18"/>
      <c r="E205" s="18"/>
      <c r="F205" s="18"/>
      <c r="G205" s="18"/>
    </row>
    <row r="206" spans="3:7" x14ac:dyDescent="0.2">
      <c r="C206" s="19"/>
      <c r="D206" s="19"/>
      <c r="E206" s="19"/>
      <c r="F206" s="19"/>
      <c r="G206" s="19"/>
    </row>
    <row r="207" spans="3:7" x14ac:dyDescent="0.2">
      <c r="C207" s="19"/>
      <c r="D207" s="19"/>
      <c r="E207" s="19"/>
      <c r="F207" s="19"/>
      <c r="G207" s="19"/>
    </row>
    <row r="208" spans="3:7" x14ac:dyDescent="0.2">
      <c r="C208" s="19"/>
      <c r="D208" s="19"/>
      <c r="E208" s="19"/>
      <c r="F208" s="19"/>
      <c r="G208" s="19"/>
    </row>
    <row r="209" spans="3:7" x14ac:dyDescent="0.2">
      <c r="C209" s="19"/>
      <c r="D209" s="19"/>
      <c r="E209" s="19"/>
      <c r="F209" s="19"/>
      <c r="G209" s="19"/>
    </row>
    <row r="210" spans="3:7" x14ac:dyDescent="0.2">
      <c r="C210" s="19"/>
      <c r="D210" s="19"/>
      <c r="E210" s="19"/>
      <c r="F210" s="19"/>
      <c r="G210" s="19"/>
    </row>
    <row r="211" spans="3:7" x14ac:dyDescent="0.2">
      <c r="C211" s="19"/>
      <c r="D211" s="19"/>
      <c r="E211" s="19"/>
      <c r="F211" s="19"/>
      <c r="G211" s="19"/>
    </row>
    <row r="212" spans="3:7" x14ac:dyDescent="0.2">
      <c r="C212" s="19"/>
      <c r="D212" s="19"/>
      <c r="E212" s="19"/>
      <c r="F212" s="19"/>
      <c r="G212" s="19"/>
    </row>
    <row r="213" spans="3:7" x14ac:dyDescent="0.2">
      <c r="C213" s="19"/>
      <c r="D213" s="19"/>
      <c r="E213" s="19"/>
      <c r="F213" s="19"/>
      <c r="G213" s="19"/>
    </row>
    <row r="214" spans="3:7" x14ac:dyDescent="0.2">
      <c r="C214" s="19"/>
      <c r="D214" s="19"/>
      <c r="E214" s="19"/>
      <c r="F214" s="19"/>
      <c r="G214" s="19"/>
    </row>
    <row r="215" spans="3:7" x14ac:dyDescent="0.2">
      <c r="C215" s="19"/>
      <c r="D215" s="19"/>
      <c r="E215" s="19"/>
      <c r="F215" s="19"/>
      <c r="G215" s="19"/>
    </row>
    <row r="216" spans="3:7" x14ac:dyDescent="0.2">
      <c r="C216" s="19"/>
      <c r="D216" s="19"/>
      <c r="E216" s="19"/>
      <c r="F216" s="19"/>
      <c r="G216" s="19"/>
    </row>
    <row r="217" spans="3:7" x14ac:dyDescent="0.2">
      <c r="C217" s="19"/>
      <c r="D217" s="19"/>
      <c r="E217" s="19"/>
      <c r="F217" s="19"/>
      <c r="G217" s="19"/>
    </row>
    <row r="218" spans="3:7" x14ac:dyDescent="0.2">
      <c r="C218" s="19"/>
      <c r="D218" s="19"/>
      <c r="E218" s="19"/>
      <c r="F218" s="19"/>
      <c r="G218" s="19"/>
    </row>
    <row r="219" spans="3:7" x14ac:dyDescent="0.2">
      <c r="C219" s="19"/>
      <c r="D219" s="19"/>
      <c r="E219" s="19"/>
      <c r="F219" s="19"/>
      <c r="G219" s="19"/>
    </row>
    <row r="220" spans="3:7" x14ac:dyDescent="0.2">
      <c r="C220" s="19"/>
      <c r="D220" s="19"/>
      <c r="E220" s="19"/>
      <c r="F220" s="19"/>
      <c r="G220" s="19"/>
    </row>
    <row r="221" spans="3:7" x14ac:dyDescent="0.2">
      <c r="C221" s="19"/>
      <c r="D221" s="19"/>
      <c r="E221" s="19"/>
      <c r="F221" s="19"/>
      <c r="G221" s="19"/>
    </row>
    <row r="222" spans="3:7" x14ac:dyDescent="0.2">
      <c r="C222" s="19"/>
      <c r="D222" s="19"/>
      <c r="E222" s="19"/>
      <c r="F222" s="19"/>
      <c r="G222" s="19"/>
    </row>
    <row r="223" spans="3:7" x14ac:dyDescent="0.2">
      <c r="C223" s="19"/>
      <c r="D223" s="19"/>
      <c r="E223" s="19"/>
      <c r="F223" s="19"/>
      <c r="G223" s="19"/>
    </row>
    <row r="224" spans="3:7" x14ac:dyDescent="0.2">
      <c r="C224" s="19"/>
      <c r="D224" s="19"/>
      <c r="E224" s="19"/>
      <c r="F224" s="19"/>
      <c r="G224" s="19"/>
    </row>
    <row r="225" spans="3:7" x14ac:dyDescent="0.2">
      <c r="C225" s="19"/>
      <c r="D225" s="19"/>
      <c r="E225" s="19"/>
      <c r="F225" s="19"/>
      <c r="G225" s="19"/>
    </row>
    <row r="226" spans="3:7" x14ac:dyDescent="0.2">
      <c r="C226" s="19"/>
      <c r="D226" s="19"/>
      <c r="E226" s="19"/>
      <c r="F226" s="19"/>
      <c r="G226" s="19"/>
    </row>
    <row r="227" spans="3:7" x14ac:dyDescent="0.2">
      <c r="C227" s="19"/>
      <c r="D227" s="19"/>
      <c r="E227" s="19"/>
      <c r="F227" s="19"/>
      <c r="G227" s="19"/>
    </row>
    <row r="228" spans="3:7" x14ac:dyDescent="0.2">
      <c r="C228" s="19"/>
      <c r="D228" s="19"/>
      <c r="E228" s="19"/>
      <c r="F228" s="19"/>
      <c r="G228" s="19"/>
    </row>
    <row r="229" spans="3:7" x14ac:dyDescent="0.2">
      <c r="C229" s="19"/>
      <c r="D229" s="19"/>
      <c r="E229" s="19"/>
      <c r="F229" s="19"/>
      <c r="G229" s="19"/>
    </row>
    <row r="230" spans="3:7" x14ac:dyDescent="0.2">
      <c r="C230" s="19"/>
      <c r="D230" s="19"/>
      <c r="E230" s="19"/>
      <c r="F230" s="19"/>
      <c r="G230" s="19"/>
    </row>
    <row r="231" spans="3:7" x14ac:dyDescent="0.2">
      <c r="C231" s="19"/>
      <c r="D231" s="19"/>
      <c r="E231" s="19"/>
      <c r="F231" s="19"/>
      <c r="G231" s="19"/>
    </row>
    <row r="232" spans="3:7" x14ac:dyDescent="0.2">
      <c r="C232" s="19"/>
      <c r="D232" s="19"/>
      <c r="E232" s="19"/>
      <c r="F232" s="19"/>
      <c r="G232" s="19"/>
    </row>
    <row r="233" spans="3:7" x14ac:dyDescent="0.2">
      <c r="C233" s="19"/>
      <c r="D233" s="19"/>
      <c r="E233" s="19"/>
      <c r="F233" s="19"/>
      <c r="G233" s="19"/>
    </row>
    <row r="234" spans="3:7" x14ac:dyDescent="0.2">
      <c r="C234" s="19"/>
      <c r="D234" s="19"/>
      <c r="E234" s="19"/>
      <c r="F234" s="19"/>
      <c r="G234" s="19"/>
    </row>
    <row r="235" spans="3:7" x14ac:dyDescent="0.2">
      <c r="C235" s="19"/>
      <c r="D235" s="19"/>
      <c r="E235" s="19"/>
      <c r="F235" s="19"/>
      <c r="G235" s="19"/>
    </row>
    <row r="236" spans="3:7" x14ac:dyDescent="0.2">
      <c r="C236" s="19"/>
      <c r="D236" s="19"/>
      <c r="E236" s="19"/>
      <c r="F236" s="19"/>
      <c r="G236" s="19"/>
    </row>
    <row r="237" spans="3:7" x14ac:dyDescent="0.2">
      <c r="C237" s="19"/>
      <c r="D237" s="19"/>
      <c r="E237" s="19"/>
      <c r="F237" s="19"/>
      <c r="G237" s="19"/>
    </row>
  </sheetData>
  <mergeCells count="1">
    <mergeCell ref="H37:J40"/>
  </mergeCells>
  <dataValidations count="1">
    <dataValidation type="list" showInputMessage="1" showErrorMessage="1" sqref="I3:I8" xr:uid="{86E9D347-4622-4C87-A63E-EE7EE29EA9A7}">
      <formula1>Kommune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7ECCF-10A8-4A1A-8326-82FAE786DA0B}">
  <dimension ref="A1:X237"/>
  <sheetViews>
    <sheetView topLeftCell="A16" workbookViewId="0">
      <selection activeCell="D79" sqref="D78:D79"/>
    </sheetView>
  </sheetViews>
  <sheetFormatPr defaultColWidth="8.7109375" defaultRowHeight="12.75" x14ac:dyDescent="0.2"/>
  <cols>
    <col min="1" max="1" width="8.7109375" style="12"/>
    <col min="2" max="2" width="16.140625" style="12" bestFit="1" customWidth="1"/>
    <col min="3" max="3" width="12.42578125" style="12" customWidth="1"/>
    <col min="4" max="4" width="12" style="12" bestFit="1" customWidth="1"/>
    <col min="5" max="5" width="11" style="12" bestFit="1" customWidth="1"/>
    <col min="6" max="7" width="10.85546875" style="12" bestFit="1" customWidth="1"/>
    <col min="8" max="8" width="19.28515625" style="12" customWidth="1"/>
    <col min="9" max="9" width="14.5703125" style="12" bestFit="1" customWidth="1"/>
    <col min="10" max="10" width="13.140625" style="12" bestFit="1" customWidth="1"/>
    <col min="11" max="11" width="12.85546875" style="12" bestFit="1" customWidth="1"/>
    <col min="12" max="12" width="16.5703125" style="12" bestFit="1" customWidth="1"/>
    <col min="13" max="13" width="18.85546875" style="12" bestFit="1" customWidth="1"/>
    <col min="14" max="14" width="16.140625" style="12" bestFit="1" customWidth="1"/>
    <col min="15" max="19" width="11.85546875" style="12" bestFit="1" customWidth="1"/>
    <col min="20" max="16384" width="8.7109375" style="12"/>
  </cols>
  <sheetData>
    <row r="1" spans="1:20" x14ac:dyDescent="0.2">
      <c r="A1" s="1" t="s">
        <v>0</v>
      </c>
    </row>
    <row r="2" spans="1:20" x14ac:dyDescent="0.2">
      <c r="A2" s="2" t="s">
        <v>94</v>
      </c>
    </row>
    <row r="3" spans="1:20" x14ac:dyDescent="0.2">
      <c r="F3" s="2"/>
    </row>
    <row r="4" spans="1:20" ht="13.5" thickBot="1" x14ac:dyDescent="0.25">
      <c r="A4" s="12" t="s">
        <v>95</v>
      </c>
      <c r="F4" s="2"/>
    </row>
    <row r="5" spans="1:20" ht="13.5" thickBot="1" x14ac:dyDescent="0.25">
      <c r="A5" s="12" t="s">
        <v>78</v>
      </c>
      <c r="D5" s="23"/>
    </row>
    <row r="6" spans="1:20" ht="13.5" thickBot="1" x14ac:dyDescent="0.25">
      <c r="A6" s="12" t="s">
        <v>79</v>
      </c>
      <c r="D6" s="24">
        <f>+D5*(100%+D7)</f>
        <v>0</v>
      </c>
    </row>
    <row r="7" spans="1:20" x14ac:dyDescent="0.2">
      <c r="A7" s="12" t="s">
        <v>80</v>
      </c>
      <c r="D7" s="17">
        <v>1.3899999999999999E-2</v>
      </c>
    </row>
    <row r="8" spans="1:20" x14ac:dyDescent="0.2">
      <c r="F8" s="2"/>
    </row>
    <row r="9" spans="1:20" x14ac:dyDescent="0.2">
      <c r="A9" s="12" t="s">
        <v>1</v>
      </c>
      <c r="D9" s="13">
        <v>5.5E-2</v>
      </c>
      <c r="I9" s="14"/>
    </row>
    <row r="10" spans="1:20" x14ac:dyDescent="0.2">
      <c r="A10" s="12" t="s">
        <v>2</v>
      </c>
      <c r="D10" s="13">
        <v>0.11</v>
      </c>
    </row>
    <row r="13" spans="1:20" x14ac:dyDescent="0.2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20" x14ac:dyDescent="0.2">
      <c r="A14" s="2"/>
      <c r="B14" s="2"/>
      <c r="C14" s="2"/>
      <c r="D14" s="2"/>
      <c r="E14" s="2"/>
      <c r="F14" s="2"/>
      <c r="G14" s="2"/>
    </row>
    <row r="15" spans="1:20" x14ac:dyDescent="0.2">
      <c r="A15" s="2"/>
      <c r="B15" s="1" t="s">
        <v>9</v>
      </c>
      <c r="D15" s="16"/>
      <c r="E15" s="16"/>
      <c r="F15" s="16"/>
      <c r="G15" s="16"/>
    </row>
    <row r="16" spans="1:20" x14ac:dyDescent="0.2">
      <c r="A16" s="4">
        <v>19</v>
      </c>
      <c r="B16" s="5" t="s">
        <v>10</v>
      </c>
      <c r="C16" s="6">
        <v>27087.518078517609</v>
      </c>
      <c r="D16" s="6">
        <v>27531.109259245048</v>
      </c>
      <c r="E16" s="6">
        <v>27838.229913622665</v>
      </c>
      <c r="F16" s="6">
        <v>28281.833756776847</v>
      </c>
      <c r="G16" s="6">
        <v>28588.967322304463</v>
      </c>
      <c r="H16" s="18"/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N16" s="28"/>
      <c r="O16" s="17"/>
      <c r="P16" s="17"/>
      <c r="Q16" s="17"/>
      <c r="R16" s="17"/>
      <c r="S16" s="17"/>
      <c r="T16" s="7"/>
    </row>
    <row r="17" spans="1:24" x14ac:dyDescent="0.2">
      <c r="A17" s="2"/>
      <c r="B17" s="12" t="s">
        <v>16</v>
      </c>
      <c r="C17" s="14">
        <v>1489.8134943184684</v>
      </c>
      <c r="D17" s="14">
        <v>1514.2110092584776</v>
      </c>
      <c r="E17" s="14">
        <v>1531.1026452492465</v>
      </c>
      <c r="F17" s="14">
        <v>1555.5008566227266</v>
      </c>
      <c r="G17" s="14">
        <v>1572.3932027267454</v>
      </c>
      <c r="H17" s="18"/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28"/>
      <c r="O17" s="17"/>
      <c r="P17" s="17"/>
      <c r="Q17" s="17"/>
      <c r="R17" s="17"/>
      <c r="S17" s="17"/>
    </row>
    <row r="18" spans="1:24" x14ac:dyDescent="0.2">
      <c r="A18" s="2"/>
      <c r="B18" s="12" t="s">
        <v>22</v>
      </c>
      <c r="C18" s="14">
        <v>25597.704584199142</v>
      </c>
      <c r="D18" s="14">
        <v>26016.898249986571</v>
      </c>
      <c r="E18" s="14">
        <v>26307.127268373417</v>
      </c>
      <c r="F18" s="14">
        <v>26726.332900154121</v>
      </c>
      <c r="G18" s="14">
        <v>27016.574119577719</v>
      </c>
      <c r="H18" s="18"/>
      <c r="I18" s="2" t="s">
        <v>23</v>
      </c>
      <c r="J18" s="8" t="s">
        <v>24</v>
      </c>
      <c r="K18" s="2" t="s">
        <v>25</v>
      </c>
      <c r="L18" s="12" t="s">
        <v>26</v>
      </c>
      <c r="N18" s="28"/>
      <c r="O18" s="17"/>
      <c r="P18" s="17"/>
      <c r="Q18" s="17"/>
      <c r="R18" s="17"/>
      <c r="S18" s="17"/>
    </row>
    <row r="19" spans="1:24" x14ac:dyDescent="0.2">
      <c r="A19" s="2"/>
      <c r="B19" s="12" t="s">
        <v>27</v>
      </c>
      <c r="C19" s="14">
        <v>2979.6269886369369</v>
      </c>
      <c r="D19" s="14">
        <v>3028.4220185169552</v>
      </c>
      <c r="E19" s="14">
        <v>3062.205290498493</v>
      </c>
      <c r="F19" s="14">
        <v>3111.0017132454532</v>
      </c>
      <c r="G19" s="14">
        <v>3144.7864054534907</v>
      </c>
      <c r="H19" s="18"/>
      <c r="I19" s="2"/>
      <c r="J19" s="8"/>
      <c r="K19" s="2"/>
      <c r="N19" s="28"/>
      <c r="O19" s="17"/>
      <c r="P19" s="17"/>
      <c r="Q19" s="17"/>
      <c r="R19" s="17"/>
      <c r="S19" s="17"/>
    </row>
    <row r="20" spans="1:24" x14ac:dyDescent="0.2">
      <c r="A20" s="2" t="s">
        <v>28</v>
      </c>
      <c r="B20" s="1"/>
      <c r="C20" s="2"/>
      <c r="D20" s="9"/>
      <c r="E20" s="9"/>
      <c r="F20" s="2"/>
      <c r="G20" s="2"/>
      <c r="H20" s="18"/>
      <c r="I20" s="2" t="s">
        <v>29</v>
      </c>
      <c r="J20" s="8" t="s">
        <v>30</v>
      </c>
      <c r="K20" s="12" t="s">
        <v>31</v>
      </c>
      <c r="L20" s="12" t="s">
        <v>32</v>
      </c>
      <c r="N20" s="28"/>
      <c r="O20" s="17"/>
      <c r="P20" s="17"/>
      <c r="Q20" s="17"/>
      <c r="R20" s="17"/>
      <c r="S20" s="17"/>
    </row>
    <row r="21" spans="1:24" x14ac:dyDescent="0.2">
      <c r="A21" s="2"/>
      <c r="B21" s="1" t="s">
        <v>33</v>
      </c>
      <c r="C21" s="2"/>
      <c r="D21" s="2"/>
      <c r="E21" s="2"/>
      <c r="F21" s="2"/>
      <c r="G21" s="2"/>
      <c r="H21" s="18"/>
      <c r="I21" s="2" t="s">
        <v>34</v>
      </c>
      <c r="J21" s="8" t="s">
        <v>35</v>
      </c>
      <c r="K21" s="12" t="s">
        <v>36</v>
      </c>
      <c r="L21" s="12" t="s">
        <v>37</v>
      </c>
      <c r="N21" s="28"/>
      <c r="O21" s="17"/>
      <c r="P21" s="17"/>
      <c r="Q21" s="17"/>
      <c r="R21" s="17"/>
      <c r="S21" s="17"/>
    </row>
    <row r="22" spans="1:24" x14ac:dyDescent="0.2">
      <c r="A22" s="4">
        <v>24</v>
      </c>
      <c r="B22" s="5" t="s">
        <v>10</v>
      </c>
      <c r="C22" s="6">
        <v>29235.735886457729</v>
      </c>
      <c r="D22" s="6">
        <v>29676.595677676138</v>
      </c>
      <c r="E22" s="6">
        <v>29981.86277499369</v>
      </c>
      <c r="F22" s="6">
        <v>30422.722566212095</v>
      </c>
      <c r="G22" s="6">
        <v>30727.871330503523</v>
      </c>
      <c r="H22" s="18"/>
      <c r="I22" s="2" t="s">
        <v>38</v>
      </c>
      <c r="J22" s="8" t="s">
        <v>39</v>
      </c>
      <c r="K22" s="2" t="s">
        <v>40</v>
      </c>
      <c r="L22" s="12" t="s">
        <v>41</v>
      </c>
      <c r="N22" s="28"/>
      <c r="O22" s="17"/>
      <c r="P22" s="17"/>
      <c r="Q22" s="17"/>
      <c r="R22" s="17"/>
      <c r="S22" s="17"/>
    </row>
    <row r="23" spans="1:24" x14ac:dyDescent="0.2">
      <c r="A23" s="2"/>
      <c r="B23" s="2" t="s">
        <v>16</v>
      </c>
      <c r="C23" s="14">
        <v>1607.965473755175</v>
      </c>
      <c r="D23" s="14">
        <v>1632.2127622721875</v>
      </c>
      <c r="E23" s="14">
        <v>1649.002452624653</v>
      </c>
      <c r="F23" s="14">
        <v>1673.2497411416653</v>
      </c>
      <c r="G23" s="14">
        <v>1690.0329231776939</v>
      </c>
      <c r="H23" s="18"/>
      <c r="I23" s="2" t="s">
        <v>42</v>
      </c>
      <c r="K23" s="2" t="s">
        <v>43</v>
      </c>
      <c r="L23" s="2" t="s">
        <v>44</v>
      </c>
      <c r="N23" s="28"/>
      <c r="O23" s="17"/>
      <c r="P23" s="17"/>
      <c r="Q23" s="17"/>
      <c r="R23" s="17"/>
      <c r="S23" s="17"/>
    </row>
    <row r="24" spans="1:24" x14ac:dyDescent="0.2">
      <c r="A24" s="2"/>
      <c r="B24" s="2" t="s">
        <v>22</v>
      </c>
      <c r="C24" s="14">
        <v>27627.770412702554</v>
      </c>
      <c r="D24" s="14">
        <v>28044.382915403949</v>
      </c>
      <c r="E24" s="14">
        <v>28332.860322369037</v>
      </c>
      <c r="F24" s="14">
        <v>28749.472825070428</v>
      </c>
      <c r="G24" s="14">
        <v>29037.838407325831</v>
      </c>
      <c r="H24" s="18"/>
      <c r="I24" s="2" t="s">
        <v>86</v>
      </c>
      <c r="K24" s="2"/>
      <c r="L24" s="2" t="s">
        <v>65</v>
      </c>
      <c r="N24" s="28"/>
      <c r="O24" s="17"/>
      <c r="P24" s="17"/>
      <c r="Q24" s="17"/>
      <c r="R24" s="17"/>
      <c r="S24" s="17"/>
    </row>
    <row r="25" spans="1:24" x14ac:dyDescent="0.2">
      <c r="A25" s="2"/>
      <c r="B25" s="2" t="s">
        <v>27</v>
      </c>
      <c r="C25" s="14">
        <v>3215.9309475103501</v>
      </c>
      <c r="D25" s="14">
        <v>3264.4255245443751</v>
      </c>
      <c r="E25" s="14">
        <v>3298.0049052493059</v>
      </c>
      <c r="F25" s="14">
        <v>3346.4994822833305</v>
      </c>
      <c r="G25" s="14">
        <v>3380.0658463553877</v>
      </c>
      <c r="H25" s="18"/>
      <c r="I25" s="2" t="s">
        <v>45</v>
      </c>
      <c r="K25" s="12" t="s">
        <v>46</v>
      </c>
      <c r="L25" s="12" t="s">
        <v>47</v>
      </c>
      <c r="N25" s="28"/>
      <c r="O25" s="17"/>
      <c r="P25" s="17"/>
      <c r="Q25" s="17"/>
      <c r="R25" s="17"/>
      <c r="S25" s="17"/>
    </row>
    <row r="26" spans="1:24" x14ac:dyDescent="0.2">
      <c r="A26" s="2" t="s">
        <v>28</v>
      </c>
      <c r="B26" s="2"/>
      <c r="C26" s="14"/>
      <c r="D26" s="14"/>
      <c r="E26" s="14"/>
      <c r="F26" s="14"/>
      <c r="G26" s="10"/>
      <c r="H26" s="18"/>
      <c r="I26" s="2" t="s">
        <v>48</v>
      </c>
      <c r="K26" s="12" t="s">
        <v>49</v>
      </c>
      <c r="L26" s="12" t="s">
        <v>50</v>
      </c>
      <c r="N26" s="28"/>
      <c r="O26" s="17"/>
      <c r="P26" s="17"/>
      <c r="Q26" s="17"/>
      <c r="R26" s="17"/>
      <c r="S26" s="17"/>
    </row>
    <row r="27" spans="1:24" x14ac:dyDescent="0.2">
      <c r="A27" s="4">
        <v>25</v>
      </c>
      <c r="B27" s="5" t="s">
        <v>10</v>
      </c>
      <c r="C27" s="6">
        <v>29706.944450771862</v>
      </c>
      <c r="D27" s="6">
        <v>30134.004820357153</v>
      </c>
      <c r="E27" s="6">
        <v>30429.628498589358</v>
      </c>
      <c r="F27" s="6">
        <v>30856.912259975445</v>
      </c>
      <c r="G27" s="6">
        <v>31152.524079470648</v>
      </c>
      <c r="H27" s="17"/>
      <c r="I27" s="2" t="s">
        <v>51</v>
      </c>
      <c r="L27" s="12" t="s">
        <v>52</v>
      </c>
      <c r="N27" s="28"/>
      <c r="O27" s="17"/>
      <c r="P27" s="17"/>
      <c r="Q27" s="17"/>
      <c r="R27" s="17"/>
      <c r="S27" s="17"/>
    </row>
    <row r="28" spans="1:24" x14ac:dyDescent="0.2">
      <c r="A28" s="2"/>
      <c r="B28" s="2" t="s">
        <v>16</v>
      </c>
      <c r="C28" s="14">
        <v>1633.8819447924525</v>
      </c>
      <c r="D28" s="14">
        <v>1657.3702651196434</v>
      </c>
      <c r="E28" s="14">
        <v>1673.6295674224148</v>
      </c>
      <c r="F28" s="14">
        <v>1697.1301742986495</v>
      </c>
      <c r="G28" s="14">
        <v>1713.3888243708857</v>
      </c>
      <c r="H28" s="18"/>
      <c r="I28" s="11" t="s">
        <v>53</v>
      </c>
      <c r="L28" s="12" t="s">
        <v>54</v>
      </c>
      <c r="N28" s="28"/>
      <c r="O28" s="17"/>
      <c r="P28" s="17"/>
      <c r="Q28" s="17"/>
      <c r="R28" s="17"/>
      <c r="S28" s="17"/>
    </row>
    <row r="29" spans="1:24" x14ac:dyDescent="0.2">
      <c r="A29" s="2"/>
      <c r="B29" s="2" t="s">
        <v>22</v>
      </c>
      <c r="C29" s="14">
        <v>28073.062505979411</v>
      </c>
      <c r="D29" s="14">
        <v>28476.63455523751</v>
      </c>
      <c r="E29" s="14">
        <v>28755.998931166941</v>
      </c>
      <c r="F29" s="14">
        <v>29159.782085676794</v>
      </c>
      <c r="G29" s="14">
        <v>29439.135255099762</v>
      </c>
      <c r="H29" s="18"/>
      <c r="I29" s="11"/>
      <c r="L29" s="2" t="s">
        <v>56</v>
      </c>
      <c r="N29" s="28"/>
      <c r="O29" s="17"/>
      <c r="P29" s="17"/>
      <c r="Q29" s="17"/>
      <c r="R29" s="17"/>
      <c r="S29" s="17"/>
    </row>
    <row r="30" spans="1:24" x14ac:dyDescent="0.2">
      <c r="A30" s="2"/>
      <c r="B30" s="2" t="s">
        <v>27</v>
      </c>
      <c r="C30" s="14">
        <v>3267.763889584905</v>
      </c>
      <c r="D30" s="14">
        <v>3314.7405302392867</v>
      </c>
      <c r="E30" s="14">
        <v>3347.2591348448295</v>
      </c>
      <c r="F30" s="14">
        <v>3394.2603485972991</v>
      </c>
      <c r="G30" s="14">
        <v>3426.7776487417714</v>
      </c>
      <c r="H30" s="18"/>
      <c r="I30" s="11" t="s">
        <v>55</v>
      </c>
      <c r="L30" s="2" t="s">
        <v>66</v>
      </c>
      <c r="N30" s="28"/>
      <c r="O30" s="17"/>
      <c r="P30" s="17"/>
      <c r="Q30" s="17"/>
      <c r="R30" s="17"/>
      <c r="S30" s="17"/>
    </row>
    <row r="31" spans="1:24" x14ac:dyDescent="0.2">
      <c r="A31" s="2" t="s">
        <v>28</v>
      </c>
      <c r="B31" s="2"/>
      <c r="C31" s="14"/>
      <c r="D31" s="14"/>
      <c r="E31" s="14"/>
      <c r="F31" s="10"/>
      <c r="G31" s="14"/>
      <c r="H31" s="18"/>
      <c r="I31" s="11" t="s">
        <v>57</v>
      </c>
      <c r="L31" s="12" t="s">
        <v>58</v>
      </c>
      <c r="N31" s="28"/>
      <c r="O31" s="17"/>
      <c r="P31" s="17"/>
      <c r="Q31" s="17"/>
      <c r="R31" s="17"/>
      <c r="S31" s="17"/>
    </row>
    <row r="32" spans="1:24" x14ac:dyDescent="0.2">
      <c r="A32" s="4">
        <v>26</v>
      </c>
      <c r="B32" s="5" t="s">
        <v>10</v>
      </c>
      <c r="C32" s="6">
        <v>30188.990973825792</v>
      </c>
      <c r="D32" s="6">
        <v>30601.480448251139</v>
      </c>
      <c r="E32" s="6">
        <v>30886.902928257245</v>
      </c>
      <c r="F32" s="6">
        <v>31299.303139510514</v>
      </c>
      <c r="G32" s="6">
        <v>31584.735901315722</v>
      </c>
      <c r="H32" s="17"/>
      <c r="I32" s="17"/>
      <c r="J32" s="17"/>
      <c r="K32" s="17"/>
      <c r="L32" s="12" t="s">
        <v>59</v>
      </c>
      <c r="N32" s="28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1:24" x14ac:dyDescent="0.2">
      <c r="A33" s="2"/>
      <c r="B33" s="2" t="s">
        <v>16</v>
      </c>
      <c r="C33" s="14">
        <v>1660.3945035604186</v>
      </c>
      <c r="D33" s="14">
        <v>1683.0814246538127</v>
      </c>
      <c r="E33" s="14">
        <v>1698.7796610541484</v>
      </c>
      <c r="F33" s="14">
        <v>1721.4616726730783</v>
      </c>
      <c r="G33" s="14">
        <v>1737.1604745723648</v>
      </c>
      <c r="H33" s="18"/>
      <c r="L33" s="12" t="s">
        <v>60</v>
      </c>
      <c r="N33" s="28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1:24" x14ac:dyDescent="0.2">
      <c r="A34" s="2"/>
      <c r="B34" s="2" t="s">
        <v>22</v>
      </c>
      <c r="C34" s="14">
        <v>28528.596470265373</v>
      </c>
      <c r="D34" s="14">
        <v>28918.399023597325</v>
      </c>
      <c r="E34" s="14">
        <v>29188.123267203096</v>
      </c>
      <c r="F34" s="14">
        <v>29577.841466837435</v>
      </c>
      <c r="G34" s="14">
        <v>29847.575426743359</v>
      </c>
      <c r="H34" s="18"/>
      <c r="I34" s="18"/>
      <c r="J34" s="18"/>
      <c r="L34" s="12" t="s">
        <v>61</v>
      </c>
      <c r="N34" s="28"/>
      <c r="O34" s="17"/>
      <c r="P34" s="17"/>
      <c r="Q34" s="17"/>
      <c r="R34" s="17"/>
      <c r="S34" s="17"/>
      <c r="T34" s="17"/>
      <c r="U34" s="17"/>
      <c r="V34" s="28"/>
      <c r="W34" s="28"/>
      <c r="X34" s="17"/>
    </row>
    <row r="35" spans="1:24" x14ac:dyDescent="0.2">
      <c r="A35" s="2"/>
      <c r="B35" s="2" t="s">
        <v>27</v>
      </c>
      <c r="C35" s="14">
        <v>3320.7890071208371</v>
      </c>
      <c r="D35" s="14">
        <v>3366.1628493076255</v>
      </c>
      <c r="E35" s="14">
        <v>3397.5593221082968</v>
      </c>
      <c r="F35" s="14">
        <v>3442.9233453461566</v>
      </c>
      <c r="G35" s="14">
        <v>3474.3209491447296</v>
      </c>
      <c r="H35" s="18"/>
      <c r="I35" s="18"/>
      <c r="J35" s="18"/>
      <c r="L35" s="12" t="s">
        <v>92</v>
      </c>
      <c r="N35" s="28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1:24" ht="13.5" thickBot="1" x14ac:dyDescent="0.25">
      <c r="A36" s="12" t="s">
        <v>28</v>
      </c>
      <c r="H36" s="18"/>
      <c r="I36" s="18"/>
      <c r="J36" s="18"/>
      <c r="L36" s="12" t="s">
        <v>93</v>
      </c>
      <c r="N36" s="28"/>
      <c r="O36" s="17"/>
      <c r="P36" s="17"/>
      <c r="Q36" s="17"/>
      <c r="R36" s="17"/>
      <c r="S36" s="17"/>
    </row>
    <row r="37" spans="1:24" ht="12.75" customHeight="1" x14ac:dyDescent="0.2">
      <c r="A37" s="34">
        <v>27</v>
      </c>
      <c r="B37" s="35" t="s">
        <v>10</v>
      </c>
      <c r="C37" s="6">
        <v>30682.092222024407</v>
      </c>
      <c r="D37" s="6">
        <v>31078.704341191566</v>
      </c>
      <c r="E37" s="6">
        <v>31353.187202981979</v>
      </c>
      <c r="F37" s="6">
        <v>31749.799322149131</v>
      </c>
      <c r="G37" s="6">
        <v>32024.282183939555</v>
      </c>
      <c r="H37" s="18"/>
      <c r="I37" s="18"/>
      <c r="J37" s="18"/>
      <c r="K37" s="17"/>
      <c r="L37" s="12" t="s">
        <v>63</v>
      </c>
      <c r="N37" s="28"/>
      <c r="O37" s="17"/>
      <c r="P37" s="17"/>
      <c r="Q37" s="17"/>
      <c r="R37" s="17"/>
      <c r="S37" s="17"/>
    </row>
    <row r="38" spans="1:24" x14ac:dyDescent="0.2">
      <c r="A38" s="37"/>
      <c r="B38" s="2" t="s">
        <v>16</v>
      </c>
      <c r="C38" s="42">
        <v>1687.5150722113424</v>
      </c>
      <c r="D38" s="42">
        <v>1709.3287387655362</v>
      </c>
      <c r="E38" s="42">
        <v>1724.4252961640088</v>
      </c>
      <c r="F38" s="42">
        <v>1746.2389627182022</v>
      </c>
      <c r="G38" s="42">
        <v>1761.3355201166755</v>
      </c>
      <c r="H38" s="18"/>
      <c r="I38" s="18"/>
      <c r="J38" s="18"/>
      <c r="L38" s="2" t="s">
        <v>64</v>
      </c>
      <c r="N38" s="28"/>
      <c r="O38" s="17"/>
      <c r="P38" s="17"/>
      <c r="Q38" s="17"/>
      <c r="R38" s="17"/>
      <c r="S38" s="17"/>
    </row>
    <row r="39" spans="1:24" x14ac:dyDescent="0.2">
      <c r="A39" s="37"/>
      <c r="B39" s="2" t="s">
        <v>22</v>
      </c>
      <c r="C39" s="42">
        <v>28994.577149813063</v>
      </c>
      <c r="D39" s="42">
        <v>29369.375602426029</v>
      </c>
      <c r="E39" s="42">
        <v>29628.76190681797</v>
      </c>
      <c r="F39" s="42">
        <v>30003.560359430929</v>
      </c>
      <c r="G39" s="42">
        <v>30262.946663822881</v>
      </c>
      <c r="H39" s="18"/>
      <c r="I39" s="18"/>
      <c r="J39" s="18"/>
      <c r="N39" s="28"/>
      <c r="O39" s="17"/>
      <c r="P39" s="17"/>
      <c r="Q39" s="17"/>
      <c r="R39" s="17"/>
      <c r="S39" s="17"/>
    </row>
    <row r="40" spans="1:24" ht="13.5" thickBot="1" x14ac:dyDescent="0.25">
      <c r="A40" s="39"/>
      <c r="B40" s="40" t="s">
        <v>27</v>
      </c>
      <c r="C40" s="43">
        <v>3375.0301444226848</v>
      </c>
      <c r="D40" s="43">
        <v>3418.6574775310723</v>
      </c>
      <c r="E40" s="43">
        <v>3448.8505923280177</v>
      </c>
      <c r="F40" s="43">
        <v>3492.4779254364043</v>
      </c>
      <c r="G40" s="43">
        <v>3522.6710402333511</v>
      </c>
      <c r="H40" s="18"/>
      <c r="I40" s="18"/>
      <c r="J40" s="18"/>
      <c r="K40" s="18"/>
      <c r="M40" s="18"/>
      <c r="N40" s="28"/>
      <c r="O40" s="17"/>
      <c r="P40" s="17"/>
      <c r="Q40" s="17"/>
      <c r="R40" s="17"/>
      <c r="S40" s="17"/>
    </row>
    <row r="41" spans="1:24" x14ac:dyDescent="0.2">
      <c r="A41" s="2" t="s">
        <v>28</v>
      </c>
      <c r="B41" s="2"/>
      <c r="C41" s="14"/>
      <c r="D41" s="14"/>
      <c r="E41" s="10"/>
      <c r="F41" s="14"/>
      <c r="G41" s="14"/>
      <c r="H41" s="18"/>
      <c r="I41" s="18"/>
      <c r="J41" s="18"/>
      <c r="K41" s="18"/>
      <c r="L41" s="17"/>
      <c r="M41" s="18"/>
      <c r="N41" s="28"/>
      <c r="O41" s="17"/>
      <c r="P41" s="17"/>
      <c r="Q41" s="17"/>
      <c r="R41" s="17"/>
      <c r="S41" s="17"/>
    </row>
    <row r="42" spans="1:24" ht="15.75" x14ac:dyDescent="0.25">
      <c r="A42" s="4">
        <v>28</v>
      </c>
      <c r="B42" s="5" t="s">
        <v>10</v>
      </c>
      <c r="C42" s="6">
        <v>31186.045848523489</v>
      </c>
      <c r="D42" s="6">
        <v>31565.785027422822</v>
      </c>
      <c r="E42" s="6">
        <v>31828.658410129003</v>
      </c>
      <c r="F42" s="6">
        <v>32208.397589028329</v>
      </c>
      <c r="G42" s="6">
        <v>32471.171426763303</v>
      </c>
      <c r="H42" s="18"/>
      <c r="I42" s="18"/>
      <c r="J42" s="18"/>
      <c r="K42" s="30"/>
      <c r="L42" s="31"/>
      <c r="M42" s="17"/>
      <c r="N42" s="28"/>
      <c r="O42" s="17"/>
      <c r="P42" s="17"/>
      <c r="Q42" s="17"/>
      <c r="R42" s="17"/>
      <c r="S42" s="17"/>
    </row>
    <row r="43" spans="1:24" x14ac:dyDescent="0.2">
      <c r="A43" s="2"/>
      <c r="B43" s="2" t="s">
        <v>16</v>
      </c>
      <c r="C43" s="14">
        <v>1715.2325216687918</v>
      </c>
      <c r="D43" s="14">
        <v>1736.1181765082551</v>
      </c>
      <c r="E43" s="14">
        <v>1750.5762125570952</v>
      </c>
      <c r="F43" s="14">
        <v>1771.4618673965581</v>
      </c>
      <c r="G43" s="14">
        <v>1785.9144284719816</v>
      </c>
      <c r="H43" s="18"/>
      <c r="I43" s="18"/>
      <c r="J43" s="18"/>
      <c r="K43" s="32"/>
      <c r="L43" s="32"/>
      <c r="N43" s="28"/>
      <c r="O43" s="17"/>
      <c r="P43" s="17"/>
      <c r="Q43" s="17"/>
      <c r="R43" s="17"/>
      <c r="S43" s="17"/>
    </row>
    <row r="44" spans="1:24" x14ac:dyDescent="0.2">
      <c r="A44" s="2"/>
      <c r="B44" s="2" t="s">
        <v>22</v>
      </c>
      <c r="C44" s="14">
        <v>29470.813326854695</v>
      </c>
      <c r="D44" s="14">
        <v>29829.666850914567</v>
      </c>
      <c r="E44" s="14">
        <v>30078.082197571908</v>
      </c>
      <c r="F44" s="14">
        <v>30436.935721631769</v>
      </c>
      <c r="G44" s="14">
        <v>30685.256998291323</v>
      </c>
      <c r="H44" s="18"/>
      <c r="I44" s="18"/>
      <c r="J44" s="18"/>
      <c r="N44" s="28"/>
      <c r="O44" s="17"/>
      <c r="P44" s="17"/>
      <c r="Q44" s="17"/>
      <c r="R44" s="17"/>
      <c r="S44" s="17"/>
    </row>
    <row r="45" spans="1:24" x14ac:dyDescent="0.2">
      <c r="A45" s="2"/>
      <c r="B45" s="2" t="s">
        <v>27</v>
      </c>
      <c r="C45" s="14">
        <v>3430.4650433375837</v>
      </c>
      <c r="D45" s="14">
        <v>3472.2363530165103</v>
      </c>
      <c r="E45" s="14">
        <v>3501.1524251141905</v>
      </c>
      <c r="F45" s="14">
        <v>3542.9237347931162</v>
      </c>
      <c r="G45" s="14">
        <v>3571.8288569439633</v>
      </c>
      <c r="H45" s="18"/>
      <c r="I45" s="18"/>
      <c r="J45" s="18"/>
      <c r="N45" s="28"/>
      <c r="O45" s="17"/>
      <c r="P45" s="17"/>
      <c r="Q45" s="17"/>
      <c r="R45" s="17"/>
      <c r="S45" s="17"/>
    </row>
    <row r="46" spans="1:24" x14ac:dyDescent="0.2">
      <c r="A46" s="4">
        <v>29</v>
      </c>
      <c r="B46" s="5" t="s">
        <v>10</v>
      </c>
      <c r="C46" s="6">
        <v>31701.390164445067</v>
      </c>
      <c r="D46" s="6">
        <v>32063.161476042125</v>
      </c>
      <c r="E46" s="6">
        <v>32313.554407983633</v>
      </c>
      <c r="F46" s="6">
        <v>32675.226174609496</v>
      </c>
      <c r="G46" s="6">
        <v>32925.71865152222</v>
      </c>
      <c r="H46" s="18"/>
      <c r="I46" s="18"/>
      <c r="J46" s="18"/>
      <c r="K46" s="18"/>
      <c r="L46" s="18"/>
      <c r="N46" s="28"/>
      <c r="O46" s="17"/>
      <c r="P46" s="17"/>
      <c r="Q46" s="17"/>
      <c r="R46" s="17"/>
      <c r="S46" s="17"/>
    </row>
    <row r="47" spans="1:24" x14ac:dyDescent="0.2">
      <c r="A47" s="2"/>
      <c r="B47" s="2" t="s">
        <v>16</v>
      </c>
      <c r="C47" s="14">
        <v>1743.5764590444787</v>
      </c>
      <c r="D47" s="14">
        <v>1763.473881182317</v>
      </c>
      <c r="E47" s="14">
        <v>1777.2454924390997</v>
      </c>
      <c r="F47" s="14">
        <v>1797.1374396035224</v>
      </c>
      <c r="G47" s="14">
        <v>1810.9145258337221</v>
      </c>
      <c r="H47" s="18"/>
      <c r="I47" s="18"/>
      <c r="J47" s="18"/>
      <c r="K47" s="18"/>
      <c r="L47" s="18"/>
      <c r="N47" s="28"/>
      <c r="O47" s="17"/>
      <c r="P47" s="17"/>
      <c r="Q47" s="17"/>
      <c r="R47" s="17"/>
      <c r="S47" s="17"/>
    </row>
    <row r="48" spans="1:24" x14ac:dyDescent="0.2">
      <c r="A48" s="2"/>
      <c r="B48" s="2" t="s">
        <v>22</v>
      </c>
      <c r="C48" s="14">
        <v>29957.813705400589</v>
      </c>
      <c r="D48" s="14">
        <v>30299.68759485981</v>
      </c>
      <c r="E48" s="14">
        <v>30536.308915544534</v>
      </c>
      <c r="F48" s="14">
        <v>30878.088735005975</v>
      </c>
      <c r="G48" s="14">
        <v>31114.804125688497</v>
      </c>
      <c r="H48" s="18"/>
      <c r="I48" s="18"/>
      <c r="J48" s="18"/>
      <c r="K48" s="18"/>
      <c r="L48" s="18"/>
      <c r="N48" s="28"/>
      <c r="O48" s="17"/>
      <c r="P48" s="17"/>
      <c r="Q48" s="17"/>
      <c r="R48" s="17"/>
      <c r="S48" s="17"/>
    </row>
    <row r="49" spans="1:19" x14ac:dyDescent="0.2">
      <c r="A49" s="2"/>
      <c r="B49" s="2" t="s">
        <v>27</v>
      </c>
      <c r="C49" s="14">
        <v>3487.1529180889574</v>
      </c>
      <c r="D49" s="14">
        <v>3526.9477623646339</v>
      </c>
      <c r="E49" s="14">
        <v>3554.4909848781995</v>
      </c>
      <c r="F49" s="14">
        <v>3594.2748792070447</v>
      </c>
      <c r="G49" s="14">
        <v>3621.8290516674442</v>
      </c>
      <c r="H49" s="18"/>
      <c r="I49" s="18"/>
      <c r="J49" s="18"/>
      <c r="K49" s="18"/>
      <c r="L49" s="18"/>
      <c r="N49" s="28"/>
      <c r="O49" s="17"/>
      <c r="P49" s="17"/>
      <c r="Q49" s="17"/>
      <c r="R49" s="17"/>
      <c r="S49" s="17"/>
    </row>
    <row r="50" spans="1:19" x14ac:dyDescent="0.2">
      <c r="A50" s="4">
        <v>30</v>
      </c>
      <c r="B50" s="5" t="s">
        <v>10</v>
      </c>
      <c r="C50" s="6">
        <v>32227.902659163105</v>
      </c>
      <c r="D50" s="6">
        <v>32570.405319932004</v>
      </c>
      <c r="E50" s="6">
        <v>32807.645872553228</v>
      </c>
      <c r="F50" s="6">
        <v>33150.142789100966</v>
      </c>
      <c r="G50" s="6">
        <v>33387.283796750984</v>
      </c>
      <c r="H50" s="18"/>
      <c r="I50" s="18"/>
      <c r="J50" s="18"/>
      <c r="K50" s="18"/>
      <c r="L50" s="18"/>
      <c r="N50" s="28"/>
      <c r="O50" s="17"/>
      <c r="P50" s="17"/>
      <c r="Q50" s="17"/>
      <c r="R50" s="17"/>
      <c r="S50" s="17"/>
    </row>
    <row r="51" spans="1:19" x14ac:dyDescent="0.2">
      <c r="A51" s="2"/>
      <c r="B51" s="2" t="s">
        <v>16</v>
      </c>
      <c r="C51" s="14">
        <v>1772.5346462539708</v>
      </c>
      <c r="D51" s="14">
        <v>1791.3722925962602</v>
      </c>
      <c r="E51" s="14">
        <v>1804.4205229904276</v>
      </c>
      <c r="F51" s="14">
        <v>1823.2578534005531</v>
      </c>
      <c r="G51" s="14">
        <v>1836.3006088213042</v>
      </c>
      <c r="H51" s="18"/>
      <c r="N51" s="28"/>
      <c r="O51" s="17"/>
      <c r="P51" s="17"/>
      <c r="Q51" s="17"/>
      <c r="R51" s="17"/>
      <c r="S51" s="17"/>
    </row>
    <row r="52" spans="1:19" x14ac:dyDescent="0.2">
      <c r="A52" s="2"/>
      <c r="B52" s="2" t="s">
        <v>22</v>
      </c>
      <c r="C52" s="14">
        <v>30455.368012909134</v>
      </c>
      <c r="D52" s="14">
        <v>30779.033027335743</v>
      </c>
      <c r="E52" s="14">
        <v>31003.225349562799</v>
      </c>
      <c r="F52" s="14">
        <v>31326.884935700415</v>
      </c>
      <c r="G52" s="14">
        <v>31550.98318792968</v>
      </c>
      <c r="H52" s="18"/>
      <c r="N52" s="28"/>
      <c r="O52" s="17"/>
      <c r="P52" s="17"/>
      <c r="Q52" s="17"/>
      <c r="R52" s="17"/>
      <c r="S52" s="17"/>
    </row>
    <row r="53" spans="1:19" x14ac:dyDescent="0.2">
      <c r="A53" s="2"/>
      <c r="B53" s="2" t="s">
        <v>27</v>
      </c>
      <c r="C53" s="14">
        <v>3545.0692925079416</v>
      </c>
      <c r="D53" s="14">
        <v>3582.7445851925204</v>
      </c>
      <c r="E53" s="14">
        <v>3608.8410459808551</v>
      </c>
      <c r="F53" s="14">
        <v>3646.5157068011063</v>
      </c>
      <c r="G53" s="14">
        <v>3672.6012176426084</v>
      </c>
      <c r="H53" s="18"/>
      <c r="N53" s="28"/>
      <c r="O53" s="17"/>
      <c r="P53" s="17"/>
      <c r="Q53" s="17"/>
      <c r="R53" s="17"/>
      <c r="S53" s="17"/>
    </row>
    <row r="54" spans="1:19" x14ac:dyDescent="0.2">
      <c r="A54" s="2" t="s">
        <v>28</v>
      </c>
      <c r="B54" s="2"/>
      <c r="C54" s="10"/>
      <c r="D54" s="14"/>
      <c r="E54" s="14"/>
      <c r="F54" s="14"/>
      <c r="G54" s="14"/>
      <c r="H54" s="18"/>
      <c r="N54" s="28"/>
      <c r="O54" s="17"/>
      <c r="P54" s="17"/>
      <c r="Q54" s="17"/>
      <c r="R54" s="17"/>
      <c r="S54" s="17"/>
    </row>
    <row r="55" spans="1:19" x14ac:dyDescent="0.2">
      <c r="A55" s="4">
        <v>31</v>
      </c>
      <c r="B55" s="5" t="s">
        <v>10</v>
      </c>
      <c r="C55" s="6">
        <v>32766.347152625091</v>
      </c>
      <c r="D55" s="6">
        <v>33088.586667532887</v>
      </c>
      <c r="E55" s="6">
        <v>33311.592289271975</v>
      </c>
      <c r="F55" s="6">
        <v>33633.831804179768</v>
      </c>
      <c r="G55" s="6">
        <v>33856.837425918857</v>
      </c>
      <c r="H55" s="18"/>
      <c r="N55" s="28"/>
      <c r="O55" s="17"/>
      <c r="P55" s="17"/>
      <c r="Q55" s="17"/>
      <c r="R55" s="17"/>
      <c r="S55" s="17"/>
    </row>
    <row r="56" spans="1:19" x14ac:dyDescent="0.2">
      <c r="A56" s="2"/>
      <c r="B56" s="2" t="s">
        <v>16</v>
      </c>
      <c r="C56" s="14">
        <v>1802.1490933943801</v>
      </c>
      <c r="D56" s="14">
        <v>1819.8722667143088</v>
      </c>
      <c r="E56" s="14">
        <v>1832.1375759099587</v>
      </c>
      <c r="F56" s="14">
        <v>1849.8607492298872</v>
      </c>
      <c r="G56" s="14">
        <v>1862.1260584255372</v>
      </c>
      <c r="H56" s="18"/>
      <c r="N56" s="28"/>
      <c r="O56" s="17"/>
      <c r="P56" s="17"/>
      <c r="Q56" s="17"/>
      <c r="R56" s="17"/>
      <c r="S56" s="17"/>
    </row>
    <row r="57" spans="1:19" x14ac:dyDescent="0.2">
      <c r="A57" s="2"/>
      <c r="B57" s="2" t="s">
        <v>22</v>
      </c>
      <c r="C57" s="14">
        <v>30964.198059230712</v>
      </c>
      <c r="D57" s="14">
        <v>31268.714400818579</v>
      </c>
      <c r="E57" s="14">
        <v>31479.454713362018</v>
      </c>
      <c r="F57" s="14">
        <v>31783.971054949881</v>
      </c>
      <c r="G57" s="14">
        <v>31994.711367493321</v>
      </c>
      <c r="H57" s="18"/>
      <c r="N57" s="28"/>
      <c r="O57" s="17"/>
      <c r="P57" s="17"/>
      <c r="Q57" s="17"/>
      <c r="R57" s="17"/>
      <c r="S57" s="17"/>
    </row>
    <row r="58" spans="1:19" x14ac:dyDescent="0.2">
      <c r="A58" s="2"/>
      <c r="B58" s="2" t="s">
        <v>27</v>
      </c>
      <c r="C58" s="14">
        <v>3604.2981867887602</v>
      </c>
      <c r="D58" s="14">
        <v>3639.7445334286176</v>
      </c>
      <c r="E58" s="14">
        <v>3664.2751518199175</v>
      </c>
      <c r="F58" s="14">
        <v>3699.7214984597745</v>
      </c>
      <c r="G58" s="14">
        <v>3724.2521168510743</v>
      </c>
      <c r="H58" s="18"/>
      <c r="N58" s="28"/>
      <c r="O58" s="17"/>
      <c r="P58" s="17"/>
      <c r="Q58" s="17"/>
      <c r="R58" s="17"/>
      <c r="S58" s="17"/>
    </row>
    <row r="59" spans="1:19" x14ac:dyDescent="0.2">
      <c r="A59" s="2"/>
      <c r="B59" s="1"/>
      <c r="C59" s="2"/>
      <c r="D59" s="2"/>
      <c r="E59" s="2"/>
      <c r="F59" s="2"/>
      <c r="G59" s="2"/>
      <c r="H59" s="18"/>
      <c r="N59" s="28"/>
      <c r="O59" s="17"/>
      <c r="P59" s="17"/>
      <c r="Q59" s="17"/>
      <c r="R59" s="17"/>
      <c r="S59" s="17"/>
    </row>
    <row r="60" spans="1:19" x14ac:dyDescent="0.2">
      <c r="A60" s="2"/>
      <c r="B60" s="1"/>
      <c r="C60" s="2"/>
      <c r="D60" s="2"/>
      <c r="E60" s="2"/>
      <c r="F60" s="2"/>
      <c r="G60" s="2"/>
      <c r="H60" s="18"/>
      <c r="N60" s="28"/>
      <c r="O60" s="17"/>
      <c r="P60" s="17"/>
      <c r="Q60" s="17"/>
      <c r="R60" s="17"/>
      <c r="S60" s="17"/>
    </row>
    <row r="61" spans="1:19" x14ac:dyDescent="0.2">
      <c r="A61" s="4"/>
      <c r="B61" s="5"/>
      <c r="C61" s="6"/>
      <c r="D61" s="6"/>
      <c r="E61" s="6"/>
      <c r="F61" s="6"/>
      <c r="G61" s="6"/>
      <c r="H61" s="18"/>
      <c r="N61" s="28"/>
      <c r="O61" s="17"/>
      <c r="P61" s="17"/>
      <c r="Q61" s="17"/>
      <c r="R61" s="17"/>
      <c r="S61" s="17"/>
    </row>
    <row r="62" spans="1:19" x14ac:dyDescent="0.2">
      <c r="A62" s="2"/>
      <c r="B62" s="2"/>
      <c r="C62" s="14"/>
      <c r="D62" s="14"/>
      <c r="E62" s="14"/>
      <c r="F62" s="14"/>
      <c r="G62" s="14"/>
      <c r="H62" s="18"/>
      <c r="N62" s="28"/>
      <c r="O62" s="17"/>
      <c r="P62" s="17"/>
      <c r="Q62" s="17"/>
      <c r="R62" s="17"/>
      <c r="S62" s="17"/>
    </row>
    <row r="63" spans="1:19" x14ac:dyDescent="0.2">
      <c r="A63" s="2"/>
      <c r="B63" s="2"/>
      <c r="C63" s="14"/>
      <c r="D63" s="14"/>
      <c r="E63" s="14"/>
      <c r="F63" s="14"/>
      <c r="G63" s="14"/>
      <c r="H63" s="18"/>
      <c r="N63" s="28"/>
      <c r="O63" s="17"/>
      <c r="P63" s="17"/>
      <c r="Q63" s="17"/>
      <c r="R63" s="17"/>
      <c r="S63" s="17"/>
    </row>
    <row r="64" spans="1:19" x14ac:dyDescent="0.2">
      <c r="A64" s="2"/>
      <c r="B64" s="2"/>
      <c r="C64" s="14"/>
      <c r="D64" s="14"/>
      <c r="E64" s="14"/>
      <c r="F64" s="14"/>
      <c r="G64" s="14"/>
      <c r="H64" s="18"/>
      <c r="N64" s="28"/>
      <c r="O64" s="17"/>
      <c r="P64" s="17"/>
      <c r="Q64" s="17"/>
      <c r="R64" s="17"/>
      <c r="S64" s="17"/>
    </row>
    <row r="65" spans="1:18" x14ac:dyDescent="0.2">
      <c r="A65" s="2" t="s">
        <v>28</v>
      </c>
      <c r="E65" s="9"/>
      <c r="N65" s="28"/>
      <c r="O65" s="28"/>
      <c r="P65" s="28"/>
      <c r="Q65" s="28"/>
      <c r="R65" s="28"/>
    </row>
    <row r="66" spans="1:18" x14ac:dyDescent="0.2">
      <c r="C66" s="18"/>
      <c r="D66" s="18"/>
      <c r="E66" s="18"/>
      <c r="F66" s="18"/>
      <c r="G66" s="18"/>
    </row>
    <row r="67" spans="1:18" x14ac:dyDescent="0.2">
      <c r="A67" s="22" t="s">
        <v>96</v>
      </c>
      <c r="D67" s="14"/>
      <c r="F67" s="2"/>
      <c r="G67" s="18"/>
    </row>
    <row r="68" spans="1:18" x14ac:dyDescent="0.2">
      <c r="A68" s="12" t="s">
        <v>88</v>
      </c>
      <c r="D68" s="14"/>
      <c r="F68" s="2"/>
      <c r="G68" s="18"/>
    </row>
    <row r="69" spans="1:18" x14ac:dyDescent="0.2">
      <c r="A69" s="12" t="s">
        <v>69</v>
      </c>
      <c r="B69" s="17">
        <v>1.3899999999999999E-2</v>
      </c>
      <c r="E69" s="21"/>
      <c r="F69" s="2"/>
      <c r="G69" s="18"/>
    </row>
    <row r="70" spans="1:18" x14ac:dyDescent="0.2">
      <c r="C70" s="18"/>
      <c r="D70" s="18"/>
      <c r="E70" s="18"/>
      <c r="F70" s="18"/>
      <c r="G70" s="18"/>
    </row>
    <row r="71" spans="1:18" x14ac:dyDescent="0.2">
      <c r="C71" s="18"/>
      <c r="D71" s="18"/>
      <c r="E71" s="18"/>
      <c r="F71" s="18"/>
      <c r="G71" s="18"/>
    </row>
    <row r="72" spans="1:18" x14ac:dyDescent="0.2">
      <c r="C72" s="18"/>
      <c r="D72" s="18"/>
      <c r="E72" s="18"/>
      <c r="F72" s="18"/>
      <c r="G72" s="18"/>
    </row>
    <row r="73" spans="1:18" x14ac:dyDescent="0.2">
      <c r="C73" s="18"/>
      <c r="D73" s="18"/>
      <c r="E73" s="18"/>
      <c r="F73" s="18"/>
      <c r="G73" s="18"/>
    </row>
    <row r="74" spans="1:18" x14ac:dyDescent="0.2">
      <c r="C74" s="18"/>
      <c r="D74" s="18"/>
      <c r="E74" s="18"/>
      <c r="F74" s="18"/>
      <c r="G74" s="18"/>
    </row>
    <row r="75" spans="1:18" x14ac:dyDescent="0.2">
      <c r="C75" s="18"/>
      <c r="D75" s="18"/>
      <c r="E75" s="18"/>
      <c r="F75" s="18"/>
      <c r="G75" s="18"/>
    </row>
    <row r="76" spans="1:18" x14ac:dyDescent="0.2">
      <c r="C76" s="18"/>
      <c r="D76" s="18"/>
      <c r="E76" s="18"/>
      <c r="F76" s="18"/>
      <c r="G76" s="18"/>
    </row>
    <row r="77" spans="1:18" x14ac:dyDescent="0.2">
      <c r="C77" s="18"/>
      <c r="D77" s="18"/>
      <c r="E77" s="18"/>
      <c r="F77" s="18"/>
      <c r="G77" s="18"/>
    </row>
    <row r="78" spans="1:18" x14ac:dyDescent="0.2">
      <c r="C78" s="18"/>
      <c r="D78" s="18"/>
      <c r="E78" s="18"/>
      <c r="F78" s="18"/>
      <c r="G78" s="18"/>
    </row>
    <row r="79" spans="1:18" x14ac:dyDescent="0.2">
      <c r="C79" s="18"/>
      <c r="D79" s="18"/>
      <c r="E79" s="18"/>
      <c r="F79" s="18"/>
      <c r="G79" s="18"/>
    </row>
    <row r="80" spans="1:18" x14ac:dyDescent="0.2">
      <c r="C80" s="18"/>
      <c r="D80" s="18"/>
      <c r="E80" s="18"/>
      <c r="F80" s="18"/>
      <c r="G80" s="18"/>
    </row>
    <row r="81" spans="3:7" x14ac:dyDescent="0.2">
      <c r="C81" s="18"/>
      <c r="D81" s="18"/>
      <c r="E81" s="18"/>
      <c r="F81" s="18"/>
      <c r="G81" s="18"/>
    </row>
    <row r="82" spans="3:7" x14ac:dyDescent="0.2">
      <c r="C82" s="18"/>
      <c r="D82" s="18"/>
      <c r="E82" s="18"/>
      <c r="F82" s="18"/>
      <c r="G82" s="18"/>
    </row>
    <row r="83" spans="3:7" x14ac:dyDescent="0.2">
      <c r="C83" s="18"/>
      <c r="D83" s="18"/>
      <c r="E83" s="18"/>
      <c r="F83" s="18"/>
      <c r="G83" s="18"/>
    </row>
    <row r="84" spans="3:7" x14ac:dyDescent="0.2">
      <c r="C84" s="18"/>
      <c r="D84" s="18"/>
      <c r="E84" s="18"/>
      <c r="F84" s="18"/>
      <c r="G84" s="18"/>
    </row>
    <row r="85" spans="3:7" x14ac:dyDescent="0.2">
      <c r="C85" s="18"/>
      <c r="D85" s="18"/>
      <c r="E85" s="18"/>
      <c r="F85" s="18"/>
      <c r="G85" s="18"/>
    </row>
    <row r="86" spans="3:7" x14ac:dyDescent="0.2">
      <c r="C86" s="18"/>
      <c r="D86" s="18"/>
      <c r="E86" s="18"/>
      <c r="F86" s="18"/>
      <c r="G86" s="18"/>
    </row>
    <row r="87" spans="3:7" x14ac:dyDescent="0.2">
      <c r="C87" s="18"/>
      <c r="D87" s="18"/>
      <c r="E87" s="18"/>
      <c r="F87" s="18"/>
      <c r="G87" s="18"/>
    </row>
    <row r="88" spans="3:7" x14ac:dyDescent="0.2">
      <c r="C88" s="18"/>
      <c r="D88" s="18"/>
      <c r="E88" s="18"/>
      <c r="F88" s="18"/>
      <c r="G88" s="18"/>
    </row>
    <row r="89" spans="3:7" x14ac:dyDescent="0.2">
      <c r="C89" s="18"/>
      <c r="D89" s="18"/>
      <c r="E89" s="18"/>
      <c r="F89" s="18"/>
      <c r="G89" s="18"/>
    </row>
    <row r="90" spans="3:7" x14ac:dyDescent="0.2">
      <c r="C90" s="18"/>
      <c r="D90" s="18"/>
      <c r="E90" s="18"/>
      <c r="F90" s="18"/>
      <c r="G90" s="18"/>
    </row>
    <row r="91" spans="3:7" x14ac:dyDescent="0.2">
      <c r="C91" s="18"/>
      <c r="D91" s="18"/>
      <c r="E91" s="18"/>
      <c r="F91" s="18"/>
      <c r="G91" s="18"/>
    </row>
    <row r="92" spans="3:7" x14ac:dyDescent="0.2">
      <c r="C92" s="18"/>
      <c r="D92" s="18"/>
      <c r="E92" s="18"/>
      <c r="F92" s="18"/>
      <c r="G92" s="18"/>
    </row>
    <row r="93" spans="3:7" x14ac:dyDescent="0.2">
      <c r="C93" s="18"/>
      <c r="D93" s="18"/>
      <c r="E93" s="18"/>
      <c r="F93" s="18"/>
      <c r="G93" s="18"/>
    </row>
    <row r="94" spans="3:7" x14ac:dyDescent="0.2">
      <c r="C94" s="18"/>
      <c r="D94" s="18"/>
      <c r="E94" s="18"/>
      <c r="F94" s="18"/>
      <c r="G94" s="18"/>
    </row>
    <row r="95" spans="3:7" x14ac:dyDescent="0.2">
      <c r="C95" s="18"/>
      <c r="D95" s="18"/>
      <c r="E95" s="18"/>
      <c r="F95" s="18"/>
      <c r="G95" s="18"/>
    </row>
    <row r="96" spans="3:7" x14ac:dyDescent="0.2">
      <c r="C96" s="18"/>
      <c r="D96" s="18"/>
      <c r="E96" s="18"/>
      <c r="F96" s="18"/>
      <c r="G96" s="18"/>
    </row>
    <row r="97" spans="3:7" x14ac:dyDescent="0.2">
      <c r="C97" s="18"/>
      <c r="D97" s="18"/>
      <c r="E97" s="18"/>
      <c r="F97" s="18"/>
      <c r="G97" s="18"/>
    </row>
    <row r="98" spans="3:7" x14ac:dyDescent="0.2">
      <c r="C98" s="18"/>
      <c r="D98" s="18"/>
      <c r="E98" s="18"/>
      <c r="F98" s="18"/>
      <c r="G98" s="18"/>
    </row>
    <row r="99" spans="3:7" x14ac:dyDescent="0.2">
      <c r="C99" s="18"/>
      <c r="D99" s="18"/>
      <c r="E99" s="18"/>
      <c r="F99" s="18"/>
      <c r="G99" s="18"/>
    </row>
    <row r="100" spans="3:7" x14ac:dyDescent="0.2">
      <c r="C100" s="18"/>
      <c r="D100" s="18"/>
      <c r="E100" s="18"/>
      <c r="F100" s="18"/>
      <c r="G100" s="18"/>
    </row>
    <row r="101" spans="3:7" x14ac:dyDescent="0.2">
      <c r="C101" s="18"/>
      <c r="D101" s="18"/>
      <c r="E101" s="18"/>
      <c r="F101" s="18"/>
      <c r="G101" s="18"/>
    </row>
    <row r="102" spans="3:7" x14ac:dyDescent="0.2">
      <c r="C102" s="18"/>
      <c r="D102" s="18"/>
      <c r="E102" s="18"/>
      <c r="F102" s="18"/>
      <c r="G102" s="18"/>
    </row>
    <row r="103" spans="3:7" x14ac:dyDescent="0.2">
      <c r="C103" s="18"/>
      <c r="D103" s="18"/>
      <c r="E103" s="18"/>
      <c r="F103" s="18"/>
      <c r="G103" s="18"/>
    </row>
    <row r="104" spans="3:7" x14ac:dyDescent="0.2">
      <c r="C104" s="18"/>
      <c r="D104" s="18"/>
      <c r="E104" s="18"/>
      <c r="F104" s="18"/>
      <c r="G104" s="18"/>
    </row>
    <row r="105" spans="3:7" x14ac:dyDescent="0.2">
      <c r="C105" s="18"/>
      <c r="D105" s="18"/>
      <c r="E105" s="18"/>
      <c r="F105" s="18"/>
      <c r="G105" s="18"/>
    </row>
    <row r="106" spans="3:7" x14ac:dyDescent="0.2">
      <c r="C106" s="18"/>
      <c r="D106" s="18"/>
      <c r="E106" s="18"/>
      <c r="F106" s="18"/>
      <c r="G106" s="18"/>
    </row>
    <row r="107" spans="3:7" x14ac:dyDescent="0.2">
      <c r="C107" s="18"/>
      <c r="D107" s="18"/>
      <c r="E107" s="18"/>
      <c r="F107" s="18"/>
      <c r="G107" s="18"/>
    </row>
    <row r="108" spans="3:7" x14ac:dyDescent="0.2">
      <c r="C108" s="18"/>
      <c r="D108" s="18"/>
      <c r="E108" s="18"/>
      <c r="F108" s="18"/>
      <c r="G108" s="18"/>
    </row>
    <row r="109" spans="3:7" x14ac:dyDescent="0.2">
      <c r="C109" s="18"/>
      <c r="D109" s="18"/>
      <c r="E109" s="18"/>
      <c r="F109" s="18"/>
      <c r="G109" s="18"/>
    </row>
    <row r="110" spans="3:7" x14ac:dyDescent="0.2">
      <c r="C110" s="18"/>
      <c r="D110" s="18"/>
      <c r="E110" s="18"/>
      <c r="F110" s="18"/>
      <c r="G110" s="18"/>
    </row>
    <row r="111" spans="3:7" x14ac:dyDescent="0.2">
      <c r="C111" s="18"/>
      <c r="D111" s="18"/>
      <c r="E111" s="18"/>
      <c r="F111" s="18"/>
      <c r="G111" s="18"/>
    </row>
    <row r="112" spans="3:7" x14ac:dyDescent="0.2">
      <c r="C112" s="18"/>
      <c r="D112" s="18"/>
      <c r="E112" s="18"/>
      <c r="F112" s="18"/>
      <c r="G112" s="18"/>
    </row>
    <row r="113" spans="3:7" x14ac:dyDescent="0.2">
      <c r="C113" s="18"/>
      <c r="D113" s="18"/>
      <c r="E113" s="18"/>
      <c r="F113" s="18"/>
      <c r="G113" s="18"/>
    </row>
    <row r="114" spans="3:7" x14ac:dyDescent="0.2">
      <c r="C114" s="18"/>
      <c r="D114" s="18"/>
      <c r="E114" s="18"/>
      <c r="F114" s="18"/>
      <c r="G114" s="18"/>
    </row>
    <row r="115" spans="3:7" x14ac:dyDescent="0.2">
      <c r="C115" s="18"/>
      <c r="D115" s="18"/>
      <c r="E115" s="18"/>
      <c r="F115" s="18"/>
      <c r="G115" s="18"/>
    </row>
    <row r="116" spans="3:7" x14ac:dyDescent="0.2">
      <c r="C116" s="18"/>
      <c r="D116" s="18"/>
      <c r="E116" s="18"/>
      <c r="F116" s="18"/>
      <c r="G116" s="18"/>
    </row>
    <row r="117" spans="3:7" x14ac:dyDescent="0.2">
      <c r="C117" s="18"/>
      <c r="D117" s="18"/>
      <c r="E117" s="18"/>
      <c r="F117" s="18"/>
      <c r="G117" s="18"/>
    </row>
    <row r="118" spans="3:7" x14ac:dyDescent="0.2">
      <c r="C118" s="18"/>
      <c r="D118" s="18"/>
      <c r="E118" s="18"/>
      <c r="F118" s="18"/>
      <c r="G118" s="18"/>
    </row>
    <row r="119" spans="3:7" x14ac:dyDescent="0.2">
      <c r="C119" s="18"/>
      <c r="D119" s="18"/>
      <c r="E119" s="18"/>
      <c r="F119" s="18"/>
      <c r="G119" s="18"/>
    </row>
    <row r="120" spans="3:7" x14ac:dyDescent="0.2">
      <c r="C120" s="18"/>
      <c r="D120" s="18"/>
      <c r="E120" s="18"/>
      <c r="F120" s="18"/>
      <c r="G120" s="18"/>
    </row>
    <row r="121" spans="3:7" x14ac:dyDescent="0.2">
      <c r="C121" s="18"/>
      <c r="D121" s="18"/>
      <c r="E121" s="18"/>
      <c r="F121" s="18"/>
      <c r="G121" s="18"/>
    </row>
    <row r="122" spans="3:7" x14ac:dyDescent="0.2">
      <c r="C122" s="18"/>
      <c r="D122" s="18"/>
      <c r="E122" s="18"/>
      <c r="F122" s="18"/>
      <c r="G122" s="18"/>
    </row>
    <row r="123" spans="3:7" x14ac:dyDescent="0.2">
      <c r="C123" s="18"/>
      <c r="D123" s="18"/>
      <c r="E123" s="18"/>
      <c r="F123" s="18"/>
      <c r="G123" s="18"/>
    </row>
    <row r="124" spans="3:7" x14ac:dyDescent="0.2">
      <c r="C124" s="18"/>
      <c r="D124" s="18"/>
      <c r="E124" s="18"/>
      <c r="F124" s="18"/>
      <c r="G124" s="18"/>
    </row>
    <row r="125" spans="3:7" x14ac:dyDescent="0.2">
      <c r="C125" s="18"/>
      <c r="D125" s="18"/>
      <c r="E125" s="18"/>
      <c r="F125" s="18"/>
      <c r="G125" s="18"/>
    </row>
    <row r="126" spans="3:7" x14ac:dyDescent="0.2">
      <c r="C126" s="18"/>
      <c r="D126" s="18"/>
      <c r="E126" s="18"/>
      <c r="F126" s="18"/>
      <c r="G126" s="18"/>
    </row>
    <row r="127" spans="3:7" x14ac:dyDescent="0.2">
      <c r="C127" s="18"/>
      <c r="D127" s="18"/>
      <c r="E127" s="18"/>
      <c r="F127" s="18"/>
      <c r="G127" s="18"/>
    </row>
    <row r="128" spans="3:7" x14ac:dyDescent="0.2">
      <c r="C128" s="18"/>
      <c r="D128" s="18"/>
      <c r="E128" s="18"/>
      <c r="F128" s="18"/>
      <c r="G128" s="18"/>
    </row>
    <row r="129" spans="3:7" x14ac:dyDescent="0.2">
      <c r="C129" s="18"/>
      <c r="D129" s="18"/>
      <c r="E129" s="18"/>
      <c r="F129" s="18"/>
      <c r="G129" s="18"/>
    </row>
    <row r="130" spans="3:7" x14ac:dyDescent="0.2">
      <c r="C130" s="18"/>
      <c r="D130" s="18"/>
      <c r="E130" s="18"/>
      <c r="F130" s="18"/>
      <c r="G130" s="18"/>
    </row>
    <row r="131" spans="3:7" x14ac:dyDescent="0.2">
      <c r="C131" s="18"/>
      <c r="D131" s="18"/>
      <c r="E131" s="18"/>
      <c r="F131" s="18"/>
      <c r="G131" s="18"/>
    </row>
    <row r="132" spans="3:7" x14ac:dyDescent="0.2">
      <c r="C132" s="18"/>
      <c r="D132" s="18"/>
      <c r="E132" s="18"/>
      <c r="F132" s="18"/>
      <c r="G132" s="18"/>
    </row>
    <row r="133" spans="3:7" x14ac:dyDescent="0.2">
      <c r="C133" s="18"/>
      <c r="D133" s="18"/>
      <c r="E133" s="18"/>
      <c r="F133" s="18"/>
      <c r="G133" s="18"/>
    </row>
    <row r="134" spans="3:7" x14ac:dyDescent="0.2">
      <c r="C134" s="18"/>
      <c r="D134" s="18"/>
      <c r="E134" s="18"/>
      <c r="F134" s="18"/>
      <c r="G134" s="18"/>
    </row>
    <row r="135" spans="3:7" x14ac:dyDescent="0.2">
      <c r="C135" s="18"/>
      <c r="D135" s="18"/>
      <c r="E135" s="18"/>
      <c r="F135" s="18"/>
      <c r="G135" s="18"/>
    </row>
    <row r="136" spans="3:7" x14ac:dyDescent="0.2">
      <c r="C136" s="18"/>
      <c r="D136" s="18"/>
      <c r="E136" s="18"/>
      <c r="F136" s="18"/>
      <c r="G136" s="18"/>
    </row>
    <row r="137" spans="3:7" x14ac:dyDescent="0.2">
      <c r="C137" s="18"/>
      <c r="D137" s="18"/>
      <c r="E137" s="18"/>
      <c r="F137" s="18"/>
      <c r="G137" s="18"/>
    </row>
    <row r="138" spans="3:7" x14ac:dyDescent="0.2">
      <c r="C138" s="18"/>
      <c r="D138" s="18"/>
      <c r="E138" s="18"/>
      <c r="F138" s="18"/>
      <c r="G138" s="18"/>
    </row>
    <row r="139" spans="3:7" x14ac:dyDescent="0.2">
      <c r="C139" s="18"/>
      <c r="D139" s="18"/>
      <c r="E139" s="18"/>
      <c r="F139" s="18"/>
      <c r="G139" s="18"/>
    </row>
    <row r="140" spans="3:7" x14ac:dyDescent="0.2">
      <c r="C140" s="18"/>
      <c r="D140" s="18"/>
      <c r="E140" s="18"/>
      <c r="F140" s="18"/>
      <c r="G140" s="18"/>
    </row>
    <row r="141" spans="3:7" x14ac:dyDescent="0.2">
      <c r="C141" s="18"/>
      <c r="D141" s="18"/>
      <c r="E141" s="18"/>
      <c r="F141" s="18"/>
      <c r="G141" s="18"/>
    </row>
    <row r="142" spans="3:7" x14ac:dyDescent="0.2">
      <c r="C142" s="18"/>
      <c r="D142" s="18"/>
      <c r="E142" s="18"/>
      <c r="F142" s="18"/>
      <c r="G142" s="18"/>
    </row>
    <row r="143" spans="3:7" x14ac:dyDescent="0.2">
      <c r="C143" s="18"/>
      <c r="D143" s="18"/>
      <c r="E143" s="18"/>
      <c r="F143" s="18"/>
      <c r="G143" s="18"/>
    </row>
    <row r="144" spans="3:7" x14ac:dyDescent="0.2">
      <c r="C144" s="18"/>
      <c r="D144" s="18"/>
      <c r="E144" s="18"/>
      <c r="F144" s="18"/>
      <c r="G144" s="18"/>
    </row>
    <row r="145" spans="3:7" x14ac:dyDescent="0.2">
      <c r="C145" s="18"/>
      <c r="D145" s="18"/>
      <c r="E145" s="18"/>
      <c r="F145" s="18"/>
      <c r="G145" s="18"/>
    </row>
    <row r="146" spans="3:7" x14ac:dyDescent="0.2">
      <c r="C146" s="18"/>
      <c r="D146" s="18"/>
      <c r="E146" s="18"/>
      <c r="F146" s="18"/>
      <c r="G146" s="18"/>
    </row>
    <row r="147" spans="3:7" x14ac:dyDescent="0.2">
      <c r="C147" s="18"/>
      <c r="D147" s="18"/>
      <c r="E147" s="18"/>
      <c r="F147" s="18"/>
      <c r="G147" s="18"/>
    </row>
    <row r="148" spans="3:7" x14ac:dyDescent="0.2">
      <c r="C148" s="18"/>
      <c r="D148" s="18"/>
      <c r="E148" s="18"/>
      <c r="F148" s="18"/>
      <c r="G148" s="18"/>
    </row>
    <row r="149" spans="3:7" x14ac:dyDescent="0.2">
      <c r="C149" s="18"/>
      <c r="D149" s="18"/>
      <c r="E149" s="18"/>
      <c r="F149" s="18"/>
      <c r="G149" s="18"/>
    </row>
    <row r="150" spans="3:7" x14ac:dyDescent="0.2">
      <c r="C150" s="18"/>
      <c r="D150" s="18"/>
      <c r="E150" s="18"/>
      <c r="F150" s="18"/>
      <c r="G150" s="18"/>
    </row>
    <row r="151" spans="3:7" x14ac:dyDescent="0.2">
      <c r="C151" s="18"/>
      <c r="D151" s="18"/>
      <c r="E151" s="18"/>
      <c r="F151" s="18"/>
      <c r="G151" s="18"/>
    </row>
    <row r="152" spans="3:7" x14ac:dyDescent="0.2">
      <c r="C152" s="18"/>
      <c r="D152" s="18"/>
      <c r="E152" s="18"/>
      <c r="F152" s="18"/>
      <c r="G152" s="18"/>
    </row>
    <row r="153" spans="3:7" x14ac:dyDescent="0.2">
      <c r="C153" s="18"/>
      <c r="D153" s="18"/>
      <c r="E153" s="18"/>
      <c r="F153" s="18"/>
      <c r="G153" s="18"/>
    </row>
    <row r="154" spans="3:7" x14ac:dyDescent="0.2">
      <c r="C154" s="18"/>
      <c r="D154" s="18"/>
      <c r="E154" s="18"/>
      <c r="F154" s="18"/>
      <c r="G154" s="18"/>
    </row>
    <row r="155" spans="3:7" x14ac:dyDescent="0.2">
      <c r="C155" s="18"/>
      <c r="D155" s="18"/>
      <c r="E155" s="18"/>
      <c r="F155" s="18"/>
      <c r="G155" s="18"/>
    </row>
    <row r="156" spans="3:7" x14ac:dyDescent="0.2">
      <c r="C156" s="18"/>
      <c r="D156" s="18"/>
      <c r="E156" s="18"/>
      <c r="F156" s="18"/>
      <c r="G156" s="18"/>
    </row>
    <row r="157" spans="3:7" x14ac:dyDescent="0.2">
      <c r="C157" s="18"/>
      <c r="D157" s="18"/>
      <c r="E157" s="18"/>
      <c r="F157" s="18"/>
      <c r="G157" s="18"/>
    </row>
    <row r="158" spans="3:7" x14ac:dyDescent="0.2">
      <c r="C158" s="18"/>
      <c r="D158" s="18"/>
      <c r="E158" s="18"/>
      <c r="F158" s="18"/>
      <c r="G158" s="18"/>
    </row>
    <row r="159" spans="3:7" x14ac:dyDescent="0.2">
      <c r="C159" s="18"/>
      <c r="D159" s="18"/>
      <c r="E159" s="18"/>
      <c r="F159" s="18"/>
      <c r="G159" s="18"/>
    </row>
    <row r="160" spans="3:7" x14ac:dyDescent="0.2">
      <c r="C160" s="18"/>
      <c r="D160" s="18"/>
      <c r="E160" s="18"/>
      <c r="F160" s="18"/>
      <c r="G160" s="18"/>
    </row>
    <row r="161" spans="3:7" x14ac:dyDescent="0.2">
      <c r="C161" s="18"/>
      <c r="D161" s="18"/>
      <c r="E161" s="18"/>
      <c r="F161" s="18"/>
      <c r="G161" s="18"/>
    </row>
    <row r="162" spans="3:7" x14ac:dyDescent="0.2">
      <c r="C162" s="18"/>
      <c r="D162" s="18"/>
      <c r="E162" s="18"/>
      <c r="F162" s="18"/>
      <c r="G162" s="18"/>
    </row>
    <row r="163" spans="3:7" x14ac:dyDescent="0.2">
      <c r="C163" s="18"/>
      <c r="D163" s="18"/>
      <c r="E163" s="18"/>
      <c r="F163" s="18"/>
      <c r="G163" s="18"/>
    </row>
    <row r="164" spans="3:7" x14ac:dyDescent="0.2">
      <c r="C164" s="18"/>
      <c r="D164" s="18"/>
      <c r="E164" s="18"/>
      <c r="F164" s="18"/>
      <c r="G164" s="18"/>
    </row>
    <row r="165" spans="3:7" x14ac:dyDescent="0.2">
      <c r="C165" s="18"/>
      <c r="D165" s="18"/>
      <c r="E165" s="18"/>
      <c r="F165" s="18"/>
      <c r="G165" s="18"/>
    </row>
    <row r="166" spans="3:7" x14ac:dyDescent="0.2">
      <c r="C166" s="18"/>
      <c r="D166" s="18"/>
      <c r="E166" s="18"/>
      <c r="F166" s="18"/>
      <c r="G166" s="18"/>
    </row>
    <row r="167" spans="3:7" x14ac:dyDescent="0.2">
      <c r="C167" s="18"/>
      <c r="D167" s="18"/>
      <c r="E167" s="18"/>
      <c r="F167" s="18"/>
      <c r="G167" s="18"/>
    </row>
    <row r="168" spans="3:7" x14ac:dyDescent="0.2">
      <c r="C168" s="18"/>
      <c r="D168" s="18"/>
      <c r="E168" s="18"/>
      <c r="F168" s="18"/>
      <c r="G168" s="18"/>
    </row>
    <row r="169" spans="3:7" x14ac:dyDescent="0.2">
      <c r="C169" s="18"/>
      <c r="D169" s="18"/>
      <c r="E169" s="18"/>
      <c r="F169" s="18"/>
      <c r="G169" s="18"/>
    </row>
    <row r="170" spans="3:7" x14ac:dyDescent="0.2">
      <c r="C170" s="18"/>
      <c r="D170" s="18"/>
      <c r="E170" s="18"/>
      <c r="F170" s="18"/>
      <c r="G170" s="18"/>
    </row>
    <row r="171" spans="3:7" x14ac:dyDescent="0.2">
      <c r="C171" s="18"/>
      <c r="D171" s="18"/>
      <c r="E171" s="18"/>
      <c r="F171" s="18"/>
      <c r="G171" s="18"/>
    </row>
    <row r="172" spans="3:7" x14ac:dyDescent="0.2">
      <c r="C172" s="18"/>
      <c r="D172" s="18"/>
      <c r="E172" s="18"/>
      <c r="F172" s="18"/>
      <c r="G172" s="18"/>
    </row>
    <row r="173" spans="3:7" x14ac:dyDescent="0.2">
      <c r="C173" s="18"/>
      <c r="D173" s="18"/>
      <c r="E173" s="18"/>
      <c r="F173" s="18"/>
      <c r="G173" s="18"/>
    </row>
    <row r="174" spans="3:7" x14ac:dyDescent="0.2">
      <c r="C174" s="18"/>
      <c r="D174" s="18"/>
      <c r="E174" s="18"/>
      <c r="F174" s="18"/>
      <c r="G174" s="18"/>
    </row>
    <row r="175" spans="3:7" x14ac:dyDescent="0.2">
      <c r="C175" s="18"/>
      <c r="D175" s="18"/>
      <c r="E175" s="18"/>
      <c r="F175" s="18"/>
      <c r="G175" s="18"/>
    </row>
    <row r="176" spans="3:7" x14ac:dyDescent="0.2">
      <c r="C176" s="18"/>
      <c r="D176" s="18"/>
      <c r="E176" s="18"/>
      <c r="F176" s="18"/>
      <c r="G176" s="18"/>
    </row>
    <row r="177" spans="3:7" x14ac:dyDescent="0.2">
      <c r="C177" s="18"/>
      <c r="D177" s="18"/>
      <c r="E177" s="18"/>
      <c r="F177" s="18"/>
      <c r="G177" s="18"/>
    </row>
    <row r="178" spans="3:7" x14ac:dyDescent="0.2">
      <c r="C178" s="18"/>
      <c r="D178" s="18"/>
      <c r="E178" s="18"/>
      <c r="F178" s="18"/>
      <c r="G178" s="18"/>
    </row>
    <row r="179" spans="3:7" x14ac:dyDescent="0.2">
      <c r="C179" s="18"/>
      <c r="D179" s="18"/>
      <c r="E179" s="18"/>
      <c r="F179" s="18"/>
      <c r="G179" s="18"/>
    </row>
    <row r="180" spans="3:7" x14ac:dyDescent="0.2">
      <c r="C180" s="18"/>
      <c r="D180" s="18"/>
      <c r="E180" s="18"/>
      <c r="F180" s="18"/>
      <c r="G180" s="18"/>
    </row>
    <row r="181" spans="3:7" x14ac:dyDescent="0.2">
      <c r="C181" s="18"/>
      <c r="D181" s="18"/>
      <c r="E181" s="18"/>
      <c r="F181" s="18"/>
      <c r="G181" s="18"/>
    </row>
    <row r="182" spans="3:7" x14ac:dyDescent="0.2">
      <c r="C182" s="18"/>
      <c r="D182" s="18"/>
      <c r="E182" s="18"/>
      <c r="F182" s="18"/>
      <c r="G182" s="18"/>
    </row>
    <row r="183" spans="3:7" x14ac:dyDescent="0.2">
      <c r="C183" s="18"/>
      <c r="D183" s="18"/>
      <c r="E183" s="18"/>
      <c r="F183" s="18"/>
      <c r="G183" s="18"/>
    </row>
    <row r="184" spans="3:7" x14ac:dyDescent="0.2">
      <c r="C184" s="18"/>
      <c r="D184" s="18"/>
      <c r="E184" s="18"/>
      <c r="F184" s="18"/>
      <c r="G184" s="18"/>
    </row>
    <row r="185" spans="3:7" x14ac:dyDescent="0.2">
      <c r="C185" s="18"/>
      <c r="D185" s="18"/>
      <c r="E185" s="18"/>
      <c r="F185" s="18"/>
      <c r="G185" s="18"/>
    </row>
    <row r="186" spans="3:7" x14ac:dyDescent="0.2">
      <c r="C186" s="18"/>
      <c r="D186" s="18"/>
      <c r="E186" s="18"/>
      <c r="F186" s="18"/>
      <c r="G186" s="18"/>
    </row>
    <row r="187" spans="3:7" x14ac:dyDescent="0.2">
      <c r="C187" s="18"/>
      <c r="D187" s="18"/>
      <c r="E187" s="18"/>
      <c r="F187" s="18"/>
      <c r="G187" s="18"/>
    </row>
    <row r="188" spans="3:7" x14ac:dyDescent="0.2">
      <c r="C188" s="18"/>
      <c r="D188" s="18"/>
      <c r="E188" s="18"/>
      <c r="F188" s="18"/>
      <c r="G188" s="18"/>
    </row>
    <row r="189" spans="3:7" x14ac:dyDescent="0.2">
      <c r="C189" s="18"/>
      <c r="D189" s="18"/>
      <c r="E189" s="18"/>
      <c r="F189" s="18"/>
      <c r="G189" s="18"/>
    </row>
    <row r="190" spans="3:7" x14ac:dyDescent="0.2">
      <c r="C190" s="18"/>
      <c r="D190" s="18"/>
      <c r="E190" s="18"/>
      <c r="F190" s="18"/>
      <c r="G190" s="18"/>
    </row>
    <row r="191" spans="3:7" x14ac:dyDescent="0.2">
      <c r="C191" s="18"/>
      <c r="D191" s="18"/>
      <c r="E191" s="18"/>
      <c r="F191" s="18"/>
      <c r="G191" s="18"/>
    </row>
    <row r="192" spans="3:7" x14ac:dyDescent="0.2">
      <c r="C192" s="18"/>
      <c r="D192" s="18"/>
      <c r="E192" s="18"/>
      <c r="F192" s="18"/>
      <c r="G192" s="18"/>
    </row>
    <row r="193" spans="3:7" x14ac:dyDescent="0.2">
      <c r="C193" s="18"/>
      <c r="D193" s="18"/>
      <c r="E193" s="18"/>
      <c r="F193" s="18"/>
      <c r="G193" s="18"/>
    </row>
    <row r="194" spans="3:7" x14ac:dyDescent="0.2">
      <c r="C194" s="18"/>
      <c r="D194" s="18"/>
      <c r="E194" s="18"/>
      <c r="F194" s="18"/>
      <c r="G194" s="18"/>
    </row>
    <row r="195" spans="3:7" x14ac:dyDescent="0.2">
      <c r="C195" s="18"/>
      <c r="D195" s="18"/>
      <c r="E195" s="18"/>
      <c r="F195" s="18"/>
      <c r="G195" s="18"/>
    </row>
    <row r="196" spans="3:7" x14ac:dyDescent="0.2">
      <c r="C196" s="18"/>
      <c r="D196" s="18"/>
      <c r="E196" s="18"/>
      <c r="F196" s="18"/>
      <c r="G196" s="18"/>
    </row>
    <row r="197" spans="3:7" x14ac:dyDescent="0.2">
      <c r="C197" s="18"/>
      <c r="D197" s="18"/>
      <c r="E197" s="18"/>
      <c r="F197" s="18"/>
      <c r="G197" s="18"/>
    </row>
    <row r="198" spans="3:7" x14ac:dyDescent="0.2">
      <c r="C198" s="18"/>
      <c r="D198" s="18"/>
      <c r="E198" s="18"/>
      <c r="F198" s="18"/>
      <c r="G198" s="18"/>
    </row>
    <row r="199" spans="3:7" x14ac:dyDescent="0.2">
      <c r="C199" s="18"/>
      <c r="D199" s="18"/>
      <c r="E199" s="18"/>
      <c r="F199" s="18"/>
      <c r="G199" s="18"/>
    </row>
    <row r="200" spans="3:7" x14ac:dyDescent="0.2">
      <c r="C200" s="18"/>
      <c r="D200" s="18"/>
      <c r="E200" s="18"/>
      <c r="F200" s="18"/>
      <c r="G200" s="18"/>
    </row>
    <row r="201" spans="3:7" x14ac:dyDescent="0.2">
      <c r="C201" s="18"/>
      <c r="D201" s="18"/>
      <c r="E201" s="18"/>
      <c r="F201" s="18"/>
      <c r="G201" s="18"/>
    </row>
    <row r="202" spans="3:7" x14ac:dyDescent="0.2">
      <c r="C202" s="18"/>
      <c r="D202" s="18"/>
      <c r="E202" s="18"/>
      <c r="F202" s="18"/>
      <c r="G202" s="18"/>
    </row>
    <row r="203" spans="3:7" x14ac:dyDescent="0.2">
      <c r="C203" s="18"/>
      <c r="D203" s="18"/>
      <c r="E203" s="18"/>
      <c r="F203" s="18"/>
      <c r="G203" s="18"/>
    </row>
    <row r="204" spans="3:7" x14ac:dyDescent="0.2">
      <c r="C204" s="18"/>
      <c r="D204" s="18"/>
      <c r="E204" s="18"/>
      <c r="F204" s="18"/>
      <c r="G204" s="18"/>
    </row>
    <row r="205" spans="3:7" x14ac:dyDescent="0.2">
      <c r="C205" s="18"/>
      <c r="D205" s="18"/>
      <c r="E205" s="18"/>
      <c r="F205" s="18"/>
      <c r="G205" s="18"/>
    </row>
    <row r="206" spans="3:7" x14ac:dyDescent="0.2">
      <c r="C206" s="19"/>
      <c r="D206" s="19"/>
      <c r="E206" s="19"/>
      <c r="F206" s="19"/>
      <c r="G206" s="19"/>
    </row>
    <row r="207" spans="3:7" x14ac:dyDescent="0.2">
      <c r="C207" s="19"/>
      <c r="D207" s="19"/>
      <c r="E207" s="19"/>
      <c r="F207" s="19"/>
      <c r="G207" s="19"/>
    </row>
    <row r="208" spans="3:7" x14ac:dyDescent="0.2">
      <c r="C208" s="19"/>
      <c r="D208" s="19"/>
      <c r="E208" s="19"/>
      <c r="F208" s="19"/>
      <c r="G208" s="19"/>
    </row>
    <row r="209" spans="3:7" x14ac:dyDescent="0.2">
      <c r="C209" s="19"/>
      <c r="D209" s="19"/>
      <c r="E209" s="19"/>
      <c r="F209" s="19"/>
      <c r="G209" s="19"/>
    </row>
    <row r="210" spans="3:7" x14ac:dyDescent="0.2">
      <c r="C210" s="19"/>
      <c r="D210" s="19"/>
      <c r="E210" s="19"/>
      <c r="F210" s="19"/>
      <c r="G210" s="19"/>
    </row>
    <row r="211" spans="3:7" x14ac:dyDescent="0.2">
      <c r="C211" s="19"/>
      <c r="D211" s="19"/>
      <c r="E211" s="19"/>
      <c r="F211" s="19"/>
      <c r="G211" s="19"/>
    </row>
    <row r="212" spans="3:7" x14ac:dyDescent="0.2">
      <c r="C212" s="19"/>
      <c r="D212" s="19"/>
      <c r="E212" s="19"/>
      <c r="F212" s="19"/>
      <c r="G212" s="19"/>
    </row>
    <row r="213" spans="3:7" x14ac:dyDescent="0.2">
      <c r="C213" s="19"/>
      <c r="D213" s="19"/>
      <c r="E213" s="19"/>
      <c r="F213" s="19"/>
      <c r="G213" s="19"/>
    </row>
    <row r="214" spans="3:7" x14ac:dyDescent="0.2">
      <c r="C214" s="19"/>
      <c r="D214" s="19"/>
      <c r="E214" s="19"/>
      <c r="F214" s="19"/>
      <c r="G214" s="19"/>
    </row>
    <row r="215" spans="3:7" x14ac:dyDescent="0.2">
      <c r="C215" s="19"/>
      <c r="D215" s="19"/>
      <c r="E215" s="19"/>
      <c r="F215" s="19"/>
      <c r="G215" s="19"/>
    </row>
    <row r="216" spans="3:7" x14ac:dyDescent="0.2">
      <c r="C216" s="19"/>
      <c r="D216" s="19"/>
      <c r="E216" s="19"/>
      <c r="F216" s="19"/>
      <c r="G216" s="19"/>
    </row>
    <row r="217" spans="3:7" x14ac:dyDescent="0.2">
      <c r="C217" s="19"/>
      <c r="D217" s="19"/>
      <c r="E217" s="19"/>
      <c r="F217" s="19"/>
      <c r="G217" s="19"/>
    </row>
    <row r="218" spans="3:7" x14ac:dyDescent="0.2">
      <c r="C218" s="19"/>
      <c r="D218" s="19"/>
      <c r="E218" s="19"/>
      <c r="F218" s="19"/>
      <c r="G218" s="19"/>
    </row>
    <row r="219" spans="3:7" x14ac:dyDescent="0.2">
      <c r="C219" s="19"/>
      <c r="D219" s="19"/>
      <c r="E219" s="19"/>
      <c r="F219" s="19"/>
      <c r="G219" s="19"/>
    </row>
    <row r="220" spans="3:7" x14ac:dyDescent="0.2">
      <c r="C220" s="19"/>
      <c r="D220" s="19"/>
      <c r="E220" s="19"/>
      <c r="F220" s="19"/>
      <c r="G220" s="19"/>
    </row>
    <row r="221" spans="3:7" x14ac:dyDescent="0.2">
      <c r="C221" s="19"/>
      <c r="D221" s="19"/>
      <c r="E221" s="19"/>
      <c r="F221" s="19"/>
      <c r="G221" s="19"/>
    </row>
    <row r="222" spans="3:7" x14ac:dyDescent="0.2">
      <c r="C222" s="19"/>
      <c r="D222" s="19"/>
      <c r="E222" s="19"/>
      <c r="F222" s="19"/>
      <c r="G222" s="19"/>
    </row>
    <row r="223" spans="3:7" x14ac:dyDescent="0.2">
      <c r="C223" s="19"/>
      <c r="D223" s="19"/>
      <c r="E223" s="19"/>
      <c r="F223" s="19"/>
      <c r="G223" s="19"/>
    </row>
    <row r="224" spans="3:7" x14ac:dyDescent="0.2">
      <c r="C224" s="19"/>
      <c r="D224" s="19"/>
      <c r="E224" s="19"/>
      <c r="F224" s="19"/>
      <c r="G224" s="19"/>
    </row>
    <row r="225" spans="3:7" x14ac:dyDescent="0.2">
      <c r="C225" s="19"/>
      <c r="D225" s="19"/>
      <c r="E225" s="19"/>
      <c r="F225" s="19"/>
      <c r="G225" s="19"/>
    </row>
    <row r="226" spans="3:7" x14ac:dyDescent="0.2">
      <c r="C226" s="19"/>
      <c r="D226" s="19"/>
      <c r="E226" s="19"/>
      <c r="F226" s="19"/>
      <c r="G226" s="19"/>
    </row>
    <row r="227" spans="3:7" x14ac:dyDescent="0.2">
      <c r="C227" s="19"/>
      <c r="D227" s="19"/>
      <c r="E227" s="19"/>
      <c r="F227" s="19"/>
      <c r="G227" s="19"/>
    </row>
    <row r="228" spans="3:7" x14ac:dyDescent="0.2">
      <c r="C228" s="19"/>
      <c r="D228" s="19"/>
      <c r="E228" s="19"/>
      <c r="F228" s="19"/>
      <c r="G228" s="19"/>
    </row>
    <row r="229" spans="3:7" x14ac:dyDescent="0.2">
      <c r="C229" s="19"/>
      <c r="D229" s="19"/>
      <c r="E229" s="19"/>
      <c r="F229" s="19"/>
      <c r="G229" s="19"/>
    </row>
    <row r="230" spans="3:7" x14ac:dyDescent="0.2">
      <c r="C230" s="19"/>
      <c r="D230" s="19"/>
      <c r="E230" s="19"/>
      <c r="F230" s="19"/>
      <c r="G230" s="19"/>
    </row>
    <row r="231" spans="3:7" x14ac:dyDescent="0.2">
      <c r="C231" s="19"/>
      <c r="D231" s="19"/>
      <c r="E231" s="19"/>
      <c r="F231" s="19"/>
      <c r="G231" s="19"/>
    </row>
    <row r="232" spans="3:7" x14ac:dyDescent="0.2">
      <c r="C232" s="19"/>
      <c r="D232" s="19"/>
      <c r="E232" s="19"/>
      <c r="F232" s="19"/>
      <c r="G232" s="19"/>
    </row>
    <row r="233" spans="3:7" x14ac:dyDescent="0.2">
      <c r="C233" s="19"/>
      <c r="D233" s="19"/>
      <c r="E233" s="19"/>
      <c r="F233" s="19"/>
      <c r="G233" s="19"/>
    </row>
    <row r="234" spans="3:7" x14ac:dyDescent="0.2">
      <c r="C234" s="19"/>
      <c r="D234" s="19"/>
      <c r="E234" s="19"/>
      <c r="F234" s="19"/>
      <c r="G234" s="19"/>
    </row>
    <row r="235" spans="3:7" x14ac:dyDescent="0.2">
      <c r="C235" s="19"/>
      <c r="D235" s="19"/>
      <c r="E235" s="19"/>
      <c r="F235" s="19"/>
      <c r="G235" s="19"/>
    </row>
    <row r="236" spans="3:7" x14ac:dyDescent="0.2">
      <c r="C236" s="19"/>
      <c r="D236" s="19"/>
      <c r="E236" s="19"/>
      <c r="F236" s="19"/>
      <c r="G236" s="19"/>
    </row>
    <row r="237" spans="3:7" x14ac:dyDescent="0.2">
      <c r="C237" s="19"/>
      <c r="D237" s="19"/>
      <c r="E237" s="19"/>
      <c r="F237" s="19"/>
      <c r="G237" s="19"/>
    </row>
  </sheetData>
  <dataValidations count="1">
    <dataValidation type="list" showInputMessage="1" showErrorMessage="1" sqref="I3:I8" xr:uid="{A3C3CC5A-BE6A-4D49-A267-5AAA6FD65563}">
      <formula1>Kommune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4E598-9A97-46CC-A542-3DEB14D02A4A}">
  <dimension ref="A1:X237"/>
  <sheetViews>
    <sheetView workbookViewId="0">
      <selection activeCell="D31" sqref="D31"/>
    </sheetView>
  </sheetViews>
  <sheetFormatPr defaultColWidth="8.7109375" defaultRowHeight="12.75" x14ac:dyDescent="0.2"/>
  <cols>
    <col min="1" max="1" width="8.7109375" style="12"/>
    <col min="2" max="2" width="16.140625" style="12" bestFit="1" customWidth="1"/>
    <col min="3" max="3" width="12.42578125" style="12" customWidth="1"/>
    <col min="4" max="4" width="12" style="12" bestFit="1" customWidth="1"/>
    <col min="5" max="5" width="11" style="12" bestFit="1" customWidth="1"/>
    <col min="6" max="7" width="10.85546875" style="12" bestFit="1" customWidth="1"/>
    <col min="8" max="8" width="13.5703125" style="12" bestFit="1" customWidth="1"/>
    <col min="9" max="9" width="14.5703125" style="12" bestFit="1" customWidth="1"/>
    <col min="10" max="10" width="13.140625" style="12" bestFit="1" customWidth="1"/>
    <col min="11" max="11" width="12.85546875" style="12" bestFit="1" customWidth="1"/>
    <col min="12" max="12" width="16.5703125" style="12" bestFit="1" customWidth="1"/>
    <col min="13" max="13" width="18.85546875" style="12" bestFit="1" customWidth="1"/>
    <col min="14" max="14" width="16.140625" style="12" bestFit="1" customWidth="1"/>
    <col min="15" max="15" width="10.28515625" style="12" bestFit="1" customWidth="1"/>
    <col min="16" max="16384" width="8.7109375" style="12"/>
  </cols>
  <sheetData>
    <row r="1" spans="1:20" x14ac:dyDescent="0.2">
      <c r="A1" s="1" t="s">
        <v>0</v>
      </c>
    </row>
    <row r="2" spans="1:20" x14ac:dyDescent="0.2">
      <c r="A2" s="2" t="s">
        <v>84</v>
      </c>
    </row>
    <row r="3" spans="1:20" x14ac:dyDescent="0.2">
      <c r="F3" s="2"/>
    </row>
    <row r="4" spans="1:20" ht="13.5" thickBot="1" x14ac:dyDescent="0.25">
      <c r="A4" s="12" t="s">
        <v>85</v>
      </c>
      <c r="F4" s="2"/>
    </row>
    <row r="5" spans="1:20" ht="13.5" thickBot="1" x14ac:dyDescent="0.25">
      <c r="A5" s="12" t="s">
        <v>78</v>
      </c>
      <c r="D5" s="23"/>
    </row>
    <row r="6" spans="1:20" ht="13.5" thickBot="1" x14ac:dyDescent="0.25">
      <c r="A6" s="12" t="s">
        <v>79</v>
      </c>
      <c r="D6" s="24">
        <f>+D5*(100%+D7)</f>
        <v>0</v>
      </c>
    </row>
    <row r="7" spans="1:20" x14ac:dyDescent="0.2">
      <c r="A7" s="12" t="s">
        <v>80</v>
      </c>
      <c r="D7" s="28">
        <v>0.02</v>
      </c>
    </row>
    <row r="8" spans="1:20" x14ac:dyDescent="0.2">
      <c r="F8" s="2"/>
    </row>
    <row r="9" spans="1:20" x14ac:dyDescent="0.2">
      <c r="A9" s="12" t="s">
        <v>1</v>
      </c>
      <c r="D9" s="13">
        <v>5.5E-2</v>
      </c>
      <c r="I9" s="14"/>
    </row>
    <row r="10" spans="1:20" x14ac:dyDescent="0.2">
      <c r="A10" s="12" t="s">
        <v>2</v>
      </c>
      <c r="D10" s="13">
        <v>0.11</v>
      </c>
    </row>
    <row r="13" spans="1:20" x14ac:dyDescent="0.2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20" x14ac:dyDescent="0.2">
      <c r="A14" s="2"/>
      <c r="B14" s="2"/>
      <c r="C14" s="2"/>
      <c r="D14" s="2"/>
      <c r="E14" s="2"/>
      <c r="F14" s="2"/>
      <c r="G14" s="2"/>
    </row>
    <row r="15" spans="1:20" x14ac:dyDescent="0.2">
      <c r="A15" s="2"/>
      <c r="B15" s="1" t="s">
        <v>9</v>
      </c>
      <c r="D15" s="16"/>
      <c r="E15" s="16"/>
      <c r="F15" s="16"/>
      <c r="G15" s="16"/>
    </row>
    <row r="16" spans="1:20" x14ac:dyDescent="0.2">
      <c r="A16" s="4">
        <v>19</v>
      </c>
      <c r="B16" s="5" t="s">
        <v>10</v>
      </c>
      <c r="C16" s="6">
        <v>26064.54966552011</v>
      </c>
      <c r="D16" s="6">
        <v>26491.388489503272</v>
      </c>
      <c r="E16" s="6">
        <v>26786.910638344252</v>
      </c>
      <c r="F16" s="6">
        <v>27213.761646553732</v>
      </c>
      <c r="G16" s="6">
        <v>27509.296218951178</v>
      </c>
      <c r="H16" s="18"/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O16" s="7"/>
      <c r="P16" s="7"/>
      <c r="Q16" s="7"/>
      <c r="R16" s="7"/>
      <c r="S16" s="7"/>
      <c r="T16" s="7"/>
    </row>
    <row r="17" spans="1:24" x14ac:dyDescent="0.2">
      <c r="A17" s="2"/>
      <c r="B17" s="12" t="s">
        <v>16</v>
      </c>
      <c r="C17" s="14">
        <v>1433.5502316036061</v>
      </c>
      <c r="D17" s="14">
        <v>1457.0263669226799</v>
      </c>
      <c r="E17" s="14">
        <v>1473.2800851089339</v>
      </c>
      <c r="F17" s="14">
        <v>1496.7568905604553</v>
      </c>
      <c r="G17" s="14">
        <v>1513.0112920423148</v>
      </c>
      <c r="H17" s="18"/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2"/>
      <c r="O17" s="7"/>
      <c r="P17" s="7"/>
      <c r="Q17" s="7"/>
      <c r="R17" s="7"/>
      <c r="S17" s="7"/>
    </row>
    <row r="18" spans="1:24" x14ac:dyDescent="0.2">
      <c r="A18" s="2"/>
      <c r="B18" s="12" t="s">
        <v>22</v>
      </c>
      <c r="C18" s="14">
        <v>24630.999433916502</v>
      </c>
      <c r="D18" s="14">
        <v>25034.362122580591</v>
      </c>
      <c r="E18" s="14">
        <v>25313.630553235318</v>
      </c>
      <c r="F18" s="14">
        <v>25717.004755993275</v>
      </c>
      <c r="G18" s="14">
        <v>25996.284926908862</v>
      </c>
      <c r="H18" s="18"/>
      <c r="I18" s="2" t="s">
        <v>23</v>
      </c>
      <c r="J18" s="8" t="s">
        <v>24</v>
      </c>
      <c r="K18" s="2" t="s">
        <v>25</v>
      </c>
      <c r="L18" s="12" t="s">
        <v>26</v>
      </c>
      <c r="O18" s="7"/>
      <c r="P18" s="7"/>
      <c r="Q18" s="7"/>
      <c r="R18" s="7"/>
      <c r="S18" s="7"/>
    </row>
    <row r="19" spans="1:24" x14ac:dyDescent="0.2">
      <c r="A19" s="2"/>
      <c r="B19" s="12" t="s">
        <v>27</v>
      </c>
      <c r="C19" s="14">
        <v>2867.1004632072122</v>
      </c>
      <c r="D19" s="14">
        <v>2914.0527338453599</v>
      </c>
      <c r="E19" s="14">
        <v>2946.5601702178678</v>
      </c>
      <c r="F19" s="14">
        <v>2993.5137811209106</v>
      </c>
      <c r="G19" s="14">
        <v>3026.0225840846297</v>
      </c>
      <c r="H19" s="18"/>
      <c r="I19" s="2"/>
      <c r="J19" s="8"/>
      <c r="K19" s="2"/>
      <c r="O19" s="7"/>
      <c r="P19" s="7"/>
      <c r="Q19" s="7"/>
      <c r="R19" s="7"/>
      <c r="S19" s="7"/>
    </row>
    <row r="20" spans="1:24" x14ac:dyDescent="0.2">
      <c r="A20" s="2" t="s">
        <v>28</v>
      </c>
      <c r="B20" s="1"/>
      <c r="C20" s="2"/>
      <c r="D20" s="9"/>
      <c r="E20" s="9"/>
      <c r="F20" s="2"/>
      <c r="G20" s="2"/>
      <c r="H20" s="18"/>
      <c r="I20" s="2" t="s">
        <v>29</v>
      </c>
      <c r="J20" s="8" t="s">
        <v>30</v>
      </c>
      <c r="K20" s="12" t="s">
        <v>31</v>
      </c>
      <c r="L20" s="12" t="s">
        <v>32</v>
      </c>
      <c r="O20" s="7"/>
      <c r="P20" s="7"/>
      <c r="Q20" s="7"/>
      <c r="R20" s="7"/>
      <c r="S20" s="7"/>
    </row>
    <row r="21" spans="1:24" x14ac:dyDescent="0.2">
      <c r="A21" s="2"/>
      <c r="B21" s="1" t="s">
        <v>33</v>
      </c>
      <c r="C21" s="2"/>
      <c r="D21" s="2"/>
      <c r="E21" s="2"/>
      <c r="F21" s="2"/>
      <c r="G21" s="2"/>
      <c r="H21" s="18"/>
      <c r="I21" s="2" t="s">
        <v>34</v>
      </c>
      <c r="J21" s="8" t="s">
        <v>35</v>
      </c>
      <c r="K21" s="12" t="s">
        <v>36</v>
      </c>
      <c r="L21" s="12" t="s">
        <v>37</v>
      </c>
      <c r="O21" s="7"/>
      <c r="P21" s="7"/>
      <c r="Q21" s="7"/>
      <c r="R21" s="7"/>
      <c r="S21" s="7"/>
    </row>
    <row r="22" spans="1:24" x14ac:dyDescent="0.2">
      <c r="A22" s="4">
        <v>24</v>
      </c>
      <c r="B22" s="5" t="s">
        <v>10</v>
      </c>
      <c r="C22" s="6">
        <v>28131.639370272944</v>
      </c>
      <c r="D22" s="6">
        <v>28555.849956508086</v>
      </c>
      <c r="E22" s="6">
        <v>28849.588548438838</v>
      </c>
      <c r="F22" s="6">
        <v>29273.79913467398</v>
      </c>
      <c r="G22" s="6">
        <v>29567.423862461565</v>
      </c>
      <c r="H22" s="18"/>
      <c r="I22" s="2" t="s">
        <v>38</v>
      </c>
      <c r="J22" s="8" t="s">
        <v>39</v>
      </c>
      <c r="K22" s="2" t="s">
        <v>40</v>
      </c>
      <c r="L22" s="12" t="s">
        <v>41</v>
      </c>
      <c r="O22" s="7"/>
      <c r="P22" s="7"/>
      <c r="Q22" s="7"/>
      <c r="R22" s="7"/>
      <c r="S22" s="7"/>
    </row>
    <row r="23" spans="1:24" x14ac:dyDescent="0.2">
      <c r="A23" s="2"/>
      <c r="B23" s="2" t="s">
        <v>16</v>
      </c>
      <c r="C23" s="14">
        <v>1547.240165365012</v>
      </c>
      <c r="D23" s="14">
        <v>1570.5717476079446</v>
      </c>
      <c r="E23" s="14">
        <v>1586.7273701641361</v>
      </c>
      <c r="F23" s="14">
        <v>1610.058952407069</v>
      </c>
      <c r="G23" s="14">
        <v>1626.208312435386</v>
      </c>
      <c r="H23" s="18"/>
      <c r="I23" s="2" t="s">
        <v>42</v>
      </c>
      <c r="K23" s="2" t="s">
        <v>43</v>
      </c>
      <c r="L23" s="2" t="s">
        <v>44</v>
      </c>
      <c r="O23" s="7"/>
      <c r="P23" s="7"/>
      <c r="Q23" s="7"/>
      <c r="R23" s="7"/>
      <c r="S23" s="7"/>
    </row>
    <row r="24" spans="1:24" x14ac:dyDescent="0.2">
      <c r="A24" s="2"/>
      <c r="B24" s="2" t="s">
        <v>22</v>
      </c>
      <c r="C24" s="14">
        <v>26584.399204907932</v>
      </c>
      <c r="D24" s="14">
        <v>26985.278208900141</v>
      </c>
      <c r="E24" s="14">
        <v>27262.861178274703</v>
      </c>
      <c r="F24" s="14">
        <v>27663.740182266913</v>
      </c>
      <c r="G24" s="14">
        <v>27941.21555002618</v>
      </c>
      <c r="H24" s="18"/>
      <c r="I24" s="2" t="s">
        <v>86</v>
      </c>
      <c r="K24" s="2"/>
      <c r="L24" s="2"/>
      <c r="O24" s="7"/>
      <c r="P24" s="7"/>
      <c r="Q24" s="7"/>
      <c r="R24" s="7"/>
      <c r="S24" s="7"/>
    </row>
    <row r="25" spans="1:24" x14ac:dyDescent="0.2">
      <c r="A25" s="2"/>
      <c r="B25" s="2" t="s">
        <v>27</v>
      </c>
      <c r="C25" s="14">
        <v>3094.480330730024</v>
      </c>
      <c r="D25" s="14">
        <v>3141.1434952158893</v>
      </c>
      <c r="E25" s="14">
        <v>3173.4547403282722</v>
      </c>
      <c r="F25" s="14">
        <v>3220.117904814138</v>
      </c>
      <c r="G25" s="14">
        <v>3252.416624870772</v>
      </c>
      <c r="H25" s="18"/>
      <c r="I25" s="2" t="s">
        <v>45</v>
      </c>
      <c r="K25" s="12" t="s">
        <v>46</v>
      </c>
      <c r="L25" s="12" t="s">
        <v>47</v>
      </c>
      <c r="O25" s="7"/>
      <c r="P25" s="7"/>
      <c r="Q25" s="7"/>
      <c r="R25" s="7"/>
      <c r="S25" s="7"/>
    </row>
    <row r="26" spans="1:24" x14ac:dyDescent="0.2">
      <c r="A26" s="2" t="s">
        <v>28</v>
      </c>
      <c r="B26" s="2"/>
      <c r="C26" s="14"/>
      <c r="D26" s="14"/>
      <c r="E26" s="14"/>
      <c r="F26" s="14"/>
      <c r="G26" s="10"/>
      <c r="H26" s="18"/>
      <c r="I26" s="2" t="s">
        <v>48</v>
      </c>
      <c r="K26" s="12" t="s">
        <v>49</v>
      </c>
      <c r="L26" s="12" t="s">
        <v>50</v>
      </c>
      <c r="O26" s="7"/>
      <c r="P26" s="7"/>
      <c r="Q26" s="7"/>
      <c r="R26" s="7"/>
      <c r="S26" s="7"/>
    </row>
    <row r="27" spans="1:24" x14ac:dyDescent="0.2">
      <c r="A27" s="4">
        <v>25</v>
      </c>
      <c r="B27" s="5" t="s">
        <v>10</v>
      </c>
      <c r="C27" s="6">
        <v>28585.052598896666</v>
      </c>
      <c r="D27" s="6">
        <v>28995.984902881322</v>
      </c>
      <c r="E27" s="6">
        <v>29280.444262400786</v>
      </c>
      <c r="F27" s="6">
        <v>29691.591521726488</v>
      </c>
      <c r="G27" s="6">
        <v>29976.039470357784</v>
      </c>
      <c r="H27" s="17"/>
      <c r="I27" s="2" t="s">
        <v>51</v>
      </c>
      <c r="L27" s="12" t="s">
        <v>52</v>
      </c>
      <c r="O27" s="7"/>
      <c r="P27" s="7"/>
      <c r="Q27" s="7"/>
      <c r="R27" s="7"/>
      <c r="S27" s="7"/>
    </row>
    <row r="28" spans="1:24" x14ac:dyDescent="0.2">
      <c r="A28" s="2"/>
      <c r="B28" s="2" t="s">
        <v>16</v>
      </c>
      <c r="C28" s="14">
        <v>1572.1778929393165</v>
      </c>
      <c r="D28" s="14">
        <v>1594.7791696584727</v>
      </c>
      <c r="E28" s="14">
        <v>1610.4244344320432</v>
      </c>
      <c r="F28" s="14">
        <v>1633.0375336949569</v>
      </c>
      <c r="G28" s="14">
        <v>1648.6821708696782</v>
      </c>
      <c r="H28" s="18"/>
      <c r="I28" s="11" t="s">
        <v>53</v>
      </c>
      <c r="L28" s="12" t="s">
        <v>54</v>
      </c>
      <c r="O28" s="7"/>
      <c r="P28" s="7"/>
      <c r="Q28" s="7"/>
      <c r="R28" s="7"/>
      <c r="S28" s="7"/>
    </row>
    <row r="29" spans="1:24" x14ac:dyDescent="0.2">
      <c r="A29" s="2"/>
      <c r="B29" s="2" t="s">
        <v>22</v>
      </c>
      <c r="C29" s="14">
        <v>27012.874705957351</v>
      </c>
      <c r="D29" s="14">
        <v>27401.205733222851</v>
      </c>
      <c r="E29" s="14">
        <v>27670.019827968743</v>
      </c>
      <c r="F29" s="14">
        <v>28058.55398803153</v>
      </c>
      <c r="G29" s="14">
        <v>28327.357299488107</v>
      </c>
      <c r="H29" s="18"/>
      <c r="I29" s="11"/>
      <c r="O29" s="7"/>
      <c r="P29" s="7"/>
      <c r="Q29" s="7"/>
      <c r="R29" s="7"/>
      <c r="S29" s="7"/>
    </row>
    <row r="30" spans="1:24" x14ac:dyDescent="0.2">
      <c r="A30" s="2"/>
      <c r="B30" s="2" t="s">
        <v>27</v>
      </c>
      <c r="C30" s="14">
        <v>3144.355785878633</v>
      </c>
      <c r="D30" s="14">
        <v>3189.5583393169454</v>
      </c>
      <c r="E30" s="14">
        <v>3220.8488688640864</v>
      </c>
      <c r="F30" s="14">
        <v>3266.0750673899138</v>
      </c>
      <c r="G30" s="14">
        <v>3297.3643417393564</v>
      </c>
      <c r="H30" s="18"/>
      <c r="I30" s="11" t="s">
        <v>55</v>
      </c>
      <c r="L30" s="2" t="s">
        <v>56</v>
      </c>
      <c r="O30" s="7"/>
      <c r="P30" s="7"/>
      <c r="Q30" s="7"/>
      <c r="R30" s="7"/>
      <c r="S30" s="7"/>
    </row>
    <row r="31" spans="1:24" x14ac:dyDescent="0.2">
      <c r="A31" s="2" t="s">
        <v>28</v>
      </c>
      <c r="B31" s="2"/>
      <c r="C31" s="14"/>
      <c r="D31" s="14"/>
      <c r="E31" s="14"/>
      <c r="F31" s="10"/>
      <c r="G31" s="14"/>
      <c r="H31" s="18"/>
      <c r="I31" s="11" t="s">
        <v>57</v>
      </c>
      <c r="L31" s="12" t="s">
        <v>58</v>
      </c>
      <c r="O31" s="7"/>
      <c r="P31" s="7"/>
      <c r="Q31" s="7"/>
      <c r="R31" s="7"/>
      <c r="S31" s="7"/>
    </row>
    <row r="32" spans="1:24" x14ac:dyDescent="0.2">
      <c r="A32" s="4">
        <v>26</v>
      </c>
      <c r="B32" s="5" t="s">
        <v>10</v>
      </c>
      <c r="C32" s="6">
        <v>29048.894487430371</v>
      </c>
      <c r="D32" s="6">
        <v>29445.806170571628</v>
      </c>
      <c r="E32" s="6">
        <v>29720.449583239071</v>
      </c>
      <c r="F32" s="6">
        <v>30117.275374259276</v>
      </c>
      <c r="G32" s="6">
        <v>30391.928680430527</v>
      </c>
      <c r="H32" s="17"/>
      <c r="I32" s="17"/>
      <c r="J32" s="17"/>
      <c r="K32" s="17"/>
      <c r="L32" s="12" t="s">
        <v>59</v>
      </c>
      <c r="O32" s="7"/>
      <c r="P32" s="7"/>
      <c r="Q32" s="7"/>
      <c r="R32" s="7"/>
      <c r="S32" s="7"/>
      <c r="T32" s="17"/>
      <c r="U32" s="17"/>
      <c r="V32" s="17"/>
      <c r="W32" s="17"/>
      <c r="X32" s="17"/>
    </row>
    <row r="33" spans="1:24" x14ac:dyDescent="0.2">
      <c r="A33" s="2"/>
      <c r="B33" s="2" t="s">
        <v>16</v>
      </c>
      <c r="C33" s="14">
        <v>1597.6891968086704</v>
      </c>
      <c r="D33" s="14">
        <v>1619.5193393814395</v>
      </c>
      <c r="E33" s="14">
        <v>1634.6247270781489</v>
      </c>
      <c r="F33" s="14">
        <v>1656.4501455842601</v>
      </c>
      <c r="G33" s="14">
        <v>1671.556077423679</v>
      </c>
      <c r="H33" s="18"/>
      <c r="L33" s="12" t="s">
        <v>60</v>
      </c>
      <c r="O33" s="7"/>
      <c r="P33" s="7"/>
      <c r="Q33" s="7"/>
      <c r="R33" s="7"/>
      <c r="S33" s="7"/>
      <c r="T33" s="17"/>
      <c r="U33" s="17"/>
      <c r="V33" s="17"/>
      <c r="W33" s="17"/>
      <c r="X33" s="17"/>
    </row>
    <row r="34" spans="1:24" x14ac:dyDescent="0.2">
      <c r="A34" s="2"/>
      <c r="B34" s="2" t="s">
        <v>22</v>
      </c>
      <c r="C34" s="14">
        <v>27451.2052906217</v>
      </c>
      <c r="D34" s="14">
        <v>27826.286831190188</v>
      </c>
      <c r="E34" s="14">
        <v>28085.824856160922</v>
      </c>
      <c r="F34" s="14">
        <v>28460.825228675014</v>
      </c>
      <c r="G34" s="14">
        <v>28720.372603006846</v>
      </c>
      <c r="H34" s="29"/>
      <c r="L34" s="12" t="s">
        <v>61</v>
      </c>
      <c r="O34" s="7"/>
      <c r="P34" s="7"/>
      <c r="Q34" s="7"/>
      <c r="R34" s="7"/>
      <c r="S34" s="7"/>
      <c r="T34" s="17"/>
      <c r="U34" s="17"/>
      <c r="V34" s="28"/>
      <c r="W34" s="28"/>
      <c r="X34" s="17"/>
    </row>
    <row r="35" spans="1:24" x14ac:dyDescent="0.2">
      <c r="A35" s="2"/>
      <c r="B35" s="2" t="s">
        <v>27</v>
      </c>
      <c r="C35" s="14">
        <v>3195.3783936173409</v>
      </c>
      <c r="D35" s="14">
        <v>3239.038678762879</v>
      </c>
      <c r="E35" s="14">
        <v>3269.2494541562978</v>
      </c>
      <c r="F35" s="14">
        <v>3312.9002911685202</v>
      </c>
      <c r="G35" s="14">
        <v>3343.1121548473579</v>
      </c>
      <c r="H35" s="18"/>
      <c r="L35" s="12" t="s">
        <v>62</v>
      </c>
      <c r="O35" s="7"/>
      <c r="P35" s="7"/>
      <c r="Q35" s="7"/>
      <c r="R35" s="7"/>
      <c r="S35" s="7"/>
      <c r="T35" s="17"/>
      <c r="U35" s="17"/>
      <c r="V35" s="17"/>
      <c r="W35" s="17"/>
      <c r="X35" s="17"/>
    </row>
    <row r="36" spans="1:24" x14ac:dyDescent="0.2">
      <c r="A36" s="12" t="s">
        <v>28</v>
      </c>
      <c r="H36" s="18"/>
      <c r="L36" s="12" t="s">
        <v>63</v>
      </c>
      <c r="O36" s="7"/>
      <c r="P36" s="7"/>
      <c r="Q36" s="7"/>
      <c r="R36" s="7"/>
      <c r="S36" s="7"/>
    </row>
    <row r="37" spans="1:24" x14ac:dyDescent="0.2">
      <c r="A37" s="4">
        <v>27</v>
      </c>
      <c r="B37" s="5" t="s">
        <v>10</v>
      </c>
      <c r="C37" s="6">
        <v>29523.373616029301</v>
      </c>
      <c r="D37" s="6">
        <v>29905.007557094501</v>
      </c>
      <c r="E37" s="6">
        <v>30169.124489577294</v>
      </c>
      <c r="F37" s="6">
        <v>30550.758430642491</v>
      </c>
      <c r="G37" s="6">
        <v>30814.875363125298</v>
      </c>
      <c r="H37" s="17"/>
      <c r="I37" s="17"/>
      <c r="J37" s="17"/>
      <c r="K37" s="17"/>
      <c r="L37" s="12" t="s">
        <v>64</v>
      </c>
      <c r="O37" s="7"/>
      <c r="P37" s="7"/>
      <c r="Q37" s="7"/>
      <c r="R37" s="7"/>
      <c r="S37" s="7"/>
    </row>
    <row r="38" spans="1:24" x14ac:dyDescent="0.2">
      <c r="A38" s="2"/>
      <c r="B38" s="2" t="s">
        <v>16</v>
      </c>
      <c r="C38" s="14">
        <v>1623.7855488816115</v>
      </c>
      <c r="D38" s="14">
        <v>1644.7754156401975</v>
      </c>
      <c r="E38" s="14">
        <v>1659.3018469267513</v>
      </c>
      <c r="F38" s="14">
        <v>1680.2917136853371</v>
      </c>
      <c r="G38" s="14">
        <v>1694.8181449718913</v>
      </c>
      <c r="H38" s="18"/>
      <c r="L38" s="2" t="s">
        <v>65</v>
      </c>
      <c r="O38" s="7"/>
      <c r="P38" s="7"/>
      <c r="Q38" s="7"/>
      <c r="R38" s="7"/>
      <c r="S38" s="7"/>
    </row>
    <row r="39" spans="1:24" x14ac:dyDescent="0.2">
      <c r="A39" s="2"/>
      <c r="B39" s="2" t="s">
        <v>22</v>
      </c>
      <c r="C39" s="14">
        <v>27899.588067147688</v>
      </c>
      <c r="D39" s="14">
        <v>28260.232141454304</v>
      </c>
      <c r="E39" s="14">
        <v>28509.822642650543</v>
      </c>
      <c r="F39" s="14">
        <v>28870.466716957155</v>
      </c>
      <c r="G39" s="14">
        <v>29120.057218153408</v>
      </c>
      <c r="H39" s="18"/>
      <c r="L39" s="12" t="s">
        <v>66</v>
      </c>
      <c r="O39" s="7"/>
      <c r="P39" s="7"/>
      <c r="Q39" s="7"/>
      <c r="R39" s="7"/>
      <c r="S39" s="7"/>
    </row>
    <row r="40" spans="1:24" x14ac:dyDescent="0.2">
      <c r="A40" s="2"/>
      <c r="B40" s="2" t="s">
        <v>27</v>
      </c>
      <c r="C40" s="14">
        <v>3247.571097763223</v>
      </c>
      <c r="D40" s="14">
        <v>3289.550831280395</v>
      </c>
      <c r="E40" s="14">
        <v>3318.6036938535026</v>
      </c>
      <c r="F40" s="14">
        <v>3360.5834273706741</v>
      </c>
      <c r="G40" s="14">
        <v>3389.6362899437827</v>
      </c>
      <c r="H40" s="18"/>
      <c r="I40" s="18"/>
      <c r="J40" s="18"/>
      <c r="K40" s="18"/>
      <c r="M40" s="18"/>
      <c r="O40" s="7"/>
      <c r="P40" s="7"/>
      <c r="Q40" s="7"/>
      <c r="R40" s="7"/>
      <c r="S40" s="7"/>
    </row>
    <row r="41" spans="1:24" x14ac:dyDescent="0.2">
      <c r="A41" s="2" t="s">
        <v>28</v>
      </c>
      <c r="B41" s="2"/>
      <c r="C41" s="14"/>
      <c r="D41" s="14"/>
      <c r="E41" s="10"/>
      <c r="F41" s="14"/>
      <c r="G41" s="14"/>
      <c r="H41" s="18"/>
      <c r="I41" s="18"/>
      <c r="J41" s="18"/>
      <c r="K41" s="18"/>
      <c r="L41" s="17"/>
      <c r="M41" s="18"/>
      <c r="O41" s="7"/>
      <c r="P41" s="7"/>
      <c r="Q41" s="7"/>
      <c r="R41" s="7"/>
      <c r="S41" s="7"/>
    </row>
    <row r="42" spans="1:24" ht="15.75" x14ac:dyDescent="0.25">
      <c r="A42" s="4">
        <v>28</v>
      </c>
      <c r="B42" s="5" t="s">
        <v>10</v>
      </c>
      <c r="C42" s="6">
        <v>30008.295279539754</v>
      </c>
      <c r="D42" s="6">
        <v>30373.693492091945</v>
      </c>
      <c r="E42" s="6">
        <v>30626.639381022331</v>
      </c>
      <c r="F42" s="6">
        <v>30992.037593574518</v>
      </c>
      <c r="G42" s="6">
        <v>31244.887696880007</v>
      </c>
      <c r="H42" s="17"/>
      <c r="I42" s="30"/>
      <c r="J42" s="30"/>
      <c r="K42" s="30"/>
      <c r="L42" s="31"/>
      <c r="M42" s="17"/>
      <c r="O42" s="7"/>
      <c r="P42" s="7"/>
      <c r="Q42" s="7"/>
      <c r="R42" s="7"/>
      <c r="S42" s="7"/>
    </row>
    <row r="43" spans="1:24" x14ac:dyDescent="0.2">
      <c r="A43" s="2"/>
      <c r="B43" s="2" t="s">
        <v>16</v>
      </c>
      <c r="C43" s="14">
        <v>1650.4562403746866</v>
      </c>
      <c r="D43" s="14">
        <v>1670.553142065057</v>
      </c>
      <c r="E43" s="14">
        <v>1684.4651659562282</v>
      </c>
      <c r="F43" s="14">
        <v>1704.5620676465985</v>
      </c>
      <c r="G43" s="14">
        <v>1718.4688233284003</v>
      </c>
      <c r="H43" s="32"/>
      <c r="I43" s="32"/>
      <c r="J43" s="32"/>
      <c r="K43" s="32"/>
      <c r="L43" s="32"/>
      <c r="O43" s="7"/>
      <c r="P43" s="7"/>
      <c r="Q43" s="7"/>
      <c r="R43" s="7"/>
      <c r="S43" s="7"/>
    </row>
    <row r="44" spans="1:24" x14ac:dyDescent="0.2">
      <c r="A44" s="2"/>
      <c r="B44" s="2" t="s">
        <v>22</v>
      </c>
      <c r="C44" s="14">
        <v>28357.839039165068</v>
      </c>
      <c r="D44" s="14">
        <v>28703.140350026886</v>
      </c>
      <c r="E44" s="14">
        <v>28942.174215066101</v>
      </c>
      <c r="F44" s="14">
        <v>29287.475525927919</v>
      </c>
      <c r="G44" s="14">
        <v>29526.418873551607</v>
      </c>
      <c r="H44" s="18"/>
      <c r="O44" s="7"/>
      <c r="P44" s="7"/>
      <c r="Q44" s="7"/>
      <c r="R44" s="7"/>
      <c r="S44" s="7"/>
    </row>
    <row r="45" spans="1:24" x14ac:dyDescent="0.2">
      <c r="A45" s="2"/>
      <c r="B45" s="2" t="s">
        <v>27</v>
      </c>
      <c r="C45" s="14">
        <v>3300.9124807493731</v>
      </c>
      <c r="D45" s="14">
        <v>3341.1062841301141</v>
      </c>
      <c r="E45" s="14">
        <v>3368.9303319124565</v>
      </c>
      <c r="F45" s="14">
        <v>3409.124135293197</v>
      </c>
      <c r="G45" s="14">
        <v>3436.9376466568006</v>
      </c>
      <c r="H45" s="18"/>
      <c r="O45" s="7"/>
      <c r="P45" s="7"/>
      <c r="Q45" s="7"/>
      <c r="R45" s="7"/>
      <c r="S45" s="7"/>
    </row>
    <row r="46" spans="1:24" x14ac:dyDescent="0.2">
      <c r="A46" s="4">
        <v>29</v>
      </c>
      <c r="B46" s="5" t="s">
        <v>10</v>
      </c>
      <c r="C46" s="6">
        <v>30504.177459599439</v>
      </c>
      <c r="D46" s="6">
        <v>30852.286366858836</v>
      </c>
      <c r="E46" s="6">
        <v>31093.223133068528</v>
      </c>
      <c r="F46" s="6">
        <v>31441.236254703039</v>
      </c>
      <c r="G46" s="6">
        <v>31682.268806537639</v>
      </c>
      <c r="H46" s="18"/>
      <c r="I46" s="18"/>
      <c r="J46" s="18"/>
      <c r="K46" s="18"/>
      <c r="L46" s="18"/>
      <c r="O46" s="7"/>
      <c r="P46" s="7"/>
      <c r="Q46" s="7"/>
      <c r="R46" s="7"/>
      <c r="S46" s="7"/>
    </row>
    <row r="47" spans="1:24" x14ac:dyDescent="0.2">
      <c r="A47" s="2"/>
      <c r="B47" s="2" t="s">
        <v>16</v>
      </c>
      <c r="C47" s="14">
        <v>1677.7297602779693</v>
      </c>
      <c r="D47" s="14">
        <v>1696.8757501772359</v>
      </c>
      <c r="E47" s="14">
        <v>1710.127272318769</v>
      </c>
      <c r="F47" s="14">
        <v>1729.2679940086671</v>
      </c>
      <c r="G47" s="14">
        <v>1742.52478435957</v>
      </c>
      <c r="H47" s="18"/>
      <c r="I47" s="18"/>
      <c r="J47" s="18"/>
      <c r="K47" s="18"/>
      <c r="L47" s="18"/>
      <c r="O47" s="7"/>
      <c r="P47" s="7"/>
      <c r="Q47" s="7"/>
      <c r="R47" s="7"/>
      <c r="S47" s="7"/>
    </row>
    <row r="48" spans="1:24" x14ac:dyDescent="0.2">
      <c r="A48" s="2"/>
      <c r="B48" s="2" t="s">
        <v>22</v>
      </c>
      <c r="C48" s="14">
        <v>28826.44769932147</v>
      </c>
      <c r="D48" s="14">
        <v>29155.410616681602</v>
      </c>
      <c r="E48" s="14">
        <v>29383.09586074976</v>
      </c>
      <c r="F48" s="14">
        <v>29711.968260694372</v>
      </c>
      <c r="G48" s="14">
        <v>29939.744022178067</v>
      </c>
      <c r="H48" s="18"/>
      <c r="I48" s="18"/>
      <c r="J48" s="18"/>
      <c r="K48" s="18"/>
      <c r="L48" s="18"/>
      <c r="O48" s="7"/>
      <c r="P48" s="7"/>
      <c r="Q48" s="7"/>
      <c r="R48" s="7"/>
      <c r="S48" s="7"/>
    </row>
    <row r="49" spans="1:19" x14ac:dyDescent="0.2">
      <c r="A49" s="2"/>
      <c r="B49" s="2" t="s">
        <v>27</v>
      </c>
      <c r="C49" s="14">
        <v>3355.4595205559385</v>
      </c>
      <c r="D49" s="14">
        <v>3393.7515003544718</v>
      </c>
      <c r="E49" s="14">
        <v>3420.2545446375379</v>
      </c>
      <c r="F49" s="14">
        <v>3458.5359880173341</v>
      </c>
      <c r="G49" s="14">
        <v>3485.0495687191401</v>
      </c>
      <c r="H49" s="18"/>
      <c r="I49" s="18"/>
      <c r="J49" s="18"/>
      <c r="K49" s="18"/>
      <c r="L49" s="18"/>
      <c r="O49" s="7"/>
      <c r="P49" s="7"/>
      <c r="Q49" s="7"/>
      <c r="R49" s="7"/>
      <c r="S49" s="7"/>
    </row>
    <row r="50" spans="1:19" x14ac:dyDescent="0.2">
      <c r="A50" s="4">
        <v>30</v>
      </c>
      <c r="B50" s="5" t="s">
        <v>10</v>
      </c>
      <c r="C50" s="6">
        <v>31010.806048764232</v>
      </c>
      <c r="D50" s="6">
        <v>31340.373991693035</v>
      </c>
      <c r="E50" s="6">
        <v>31568.655082214034</v>
      </c>
      <c r="F50" s="6">
        <v>31898.217497853948</v>
      </c>
      <c r="G50" s="6">
        <v>32126.402802750057</v>
      </c>
      <c r="H50" s="18"/>
      <c r="I50" s="18"/>
      <c r="J50" s="18"/>
      <c r="K50" s="18"/>
      <c r="L50" s="18"/>
      <c r="O50" s="7"/>
      <c r="P50" s="7"/>
      <c r="Q50" s="7"/>
      <c r="R50" s="7"/>
      <c r="S50" s="7"/>
    </row>
    <row r="51" spans="1:19" x14ac:dyDescent="0.2">
      <c r="A51" s="2"/>
      <c r="B51" s="2" t="s">
        <v>16</v>
      </c>
      <c r="C51" s="14">
        <v>1705.5943326820327</v>
      </c>
      <c r="D51" s="14">
        <v>1723.7205695431169</v>
      </c>
      <c r="E51" s="14">
        <v>1736.276029521772</v>
      </c>
      <c r="F51" s="14">
        <v>1754.4019623819672</v>
      </c>
      <c r="G51" s="14">
        <v>1766.9521541512531</v>
      </c>
      <c r="H51" s="18"/>
      <c r="O51" s="7"/>
      <c r="P51" s="7"/>
      <c r="Q51" s="7"/>
      <c r="R51" s="7"/>
      <c r="S51" s="7"/>
    </row>
    <row r="52" spans="1:19" x14ac:dyDescent="0.2">
      <c r="A52" s="2"/>
      <c r="B52" s="2" t="s">
        <v>22</v>
      </c>
      <c r="C52" s="14">
        <v>29305.211716082198</v>
      </c>
      <c r="D52" s="14">
        <v>29616.653422149917</v>
      </c>
      <c r="E52" s="14">
        <v>29832.379052692264</v>
      </c>
      <c r="F52" s="14">
        <v>30143.815535471982</v>
      </c>
      <c r="G52" s="14">
        <v>30359.450648598802</v>
      </c>
      <c r="H52" s="18"/>
      <c r="O52" s="7"/>
      <c r="P52" s="7"/>
      <c r="Q52" s="7"/>
      <c r="R52" s="7"/>
      <c r="S52" s="7"/>
    </row>
    <row r="53" spans="1:19" x14ac:dyDescent="0.2">
      <c r="A53" s="2"/>
      <c r="B53" s="2" t="s">
        <v>27</v>
      </c>
      <c r="C53" s="14">
        <v>3411.1886653640654</v>
      </c>
      <c r="D53" s="14">
        <v>3447.4411390862338</v>
      </c>
      <c r="E53" s="14">
        <v>3472.552059043544</v>
      </c>
      <c r="F53" s="14">
        <v>3508.8039247639344</v>
      </c>
      <c r="G53" s="14">
        <v>3533.9043083025063</v>
      </c>
      <c r="H53" s="18"/>
      <c r="O53" s="7"/>
      <c r="P53" s="7"/>
      <c r="Q53" s="7"/>
      <c r="R53" s="7"/>
      <c r="S53" s="7"/>
    </row>
    <row r="54" spans="1:19" x14ac:dyDescent="0.2">
      <c r="A54" s="2" t="s">
        <v>28</v>
      </c>
      <c r="B54" s="2"/>
      <c r="C54" s="10"/>
      <c r="D54" s="14"/>
      <c r="E54" s="14"/>
      <c r="F54" s="14"/>
      <c r="G54" s="14"/>
      <c r="H54" s="18"/>
      <c r="O54" s="7"/>
      <c r="P54" s="7"/>
      <c r="Q54" s="7"/>
      <c r="R54" s="7"/>
      <c r="S54" s="7"/>
    </row>
    <row r="55" spans="1:19" x14ac:dyDescent="0.2">
      <c r="A55" s="4">
        <v>31</v>
      </c>
      <c r="B55" s="5" t="s">
        <v>10</v>
      </c>
      <c r="C55" s="6">
        <v>31528.916021087462</v>
      </c>
      <c r="D55" s="6">
        <v>31838.986062062108</v>
      </c>
      <c r="E55" s="6">
        <v>32053.569808223718</v>
      </c>
      <c r="F55" s="6">
        <v>32363.639849198356</v>
      </c>
      <c r="G55" s="6">
        <v>32578.223595359967</v>
      </c>
      <c r="H55" s="18"/>
      <c r="O55" s="7"/>
      <c r="P55" s="7"/>
      <c r="Q55" s="7"/>
      <c r="R55" s="7"/>
      <c r="S55" s="7"/>
    </row>
    <row r="56" spans="1:19" x14ac:dyDescent="0.2">
      <c r="A56" s="2"/>
      <c r="B56" s="2" t="s">
        <v>16</v>
      </c>
      <c r="C56" s="14">
        <v>1734.0903811598105</v>
      </c>
      <c r="D56" s="14">
        <v>1751.144233413416</v>
      </c>
      <c r="E56" s="14">
        <v>1762.9463394523045</v>
      </c>
      <c r="F56" s="14">
        <v>1780.0001917059096</v>
      </c>
      <c r="G56" s="14">
        <v>1791.8022977447981</v>
      </c>
      <c r="H56" s="18"/>
      <c r="O56" s="7"/>
      <c r="P56" s="7"/>
      <c r="Q56" s="7"/>
      <c r="R56" s="7"/>
      <c r="S56" s="7"/>
    </row>
    <row r="57" spans="1:19" x14ac:dyDescent="0.2">
      <c r="A57" s="2"/>
      <c r="B57" s="2" t="s">
        <v>22</v>
      </c>
      <c r="C57" s="14">
        <v>29794.825639927651</v>
      </c>
      <c r="D57" s="14">
        <v>30087.841828648692</v>
      </c>
      <c r="E57" s="14">
        <v>30290.623468771413</v>
      </c>
      <c r="F57" s="14">
        <v>30583.639657492447</v>
      </c>
      <c r="G57" s="14">
        <v>30786.421297615168</v>
      </c>
      <c r="H57" s="18"/>
      <c r="O57" s="7"/>
      <c r="P57" s="7"/>
      <c r="Q57" s="7"/>
      <c r="R57" s="7"/>
      <c r="S57" s="7"/>
    </row>
    <row r="58" spans="1:19" x14ac:dyDescent="0.2">
      <c r="A58" s="2"/>
      <c r="B58" s="2" t="s">
        <v>27</v>
      </c>
      <c r="C58" s="14">
        <v>3468.180762319621</v>
      </c>
      <c r="D58" s="14">
        <v>3502.2884668268321</v>
      </c>
      <c r="E58" s="14">
        <v>3525.8926789046091</v>
      </c>
      <c r="F58" s="14">
        <v>3560.0003834118193</v>
      </c>
      <c r="G58" s="14">
        <v>3583.6045954895962</v>
      </c>
      <c r="H58" s="18"/>
      <c r="O58" s="7"/>
      <c r="P58" s="7"/>
      <c r="Q58" s="7"/>
      <c r="R58" s="7"/>
      <c r="S58" s="7"/>
    </row>
    <row r="59" spans="1:19" x14ac:dyDescent="0.2">
      <c r="A59" s="2"/>
      <c r="B59" s="1"/>
      <c r="C59" s="2"/>
      <c r="D59" s="2"/>
      <c r="E59" s="2"/>
      <c r="F59" s="2"/>
      <c r="G59" s="2"/>
      <c r="H59" s="18"/>
      <c r="O59" s="7"/>
      <c r="P59" s="7"/>
      <c r="Q59" s="7"/>
      <c r="R59" s="7"/>
      <c r="S59" s="7"/>
    </row>
    <row r="60" spans="1:19" x14ac:dyDescent="0.2">
      <c r="A60" s="2"/>
      <c r="B60" s="1" t="s">
        <v>67</v>
      </c>
      <c r="C60" s="2"/>
      <c r="D60" s="2"/>
      <c r="E60" s="2"/>
      <c r="F60" s="2"/>
      <c r="G60" s="2"/>
      <c r="H60" s="18"/>
      <c r="O60" s="7"/>
      <c r="P60" s="7"/>
      <c r="Q60" s="7"/>
      <c r="R60" s="7"/>
      <c r="S60" s="7"/>
    </row>
    <row r="61" spans="1:19" x14ac:dyDescent="0.2">
      <c r="A61" s="4">
        <v>39</v>
      </c>
      <c r="B61" s="5" t="s">
        <v>10</v>
      </c>
      <c r="C61" s="6">
        <v>36144.657659731653</v>
      </c>
      <c r="D61" s="6">
        <v>36250.680373282659</v>
      </c>
      <c r="E61" s="6">
        <v>36324.031999686216</v>
      </c>
      <c r="F61" s="6">
        <v>36430.062902296901</v>
      </c>
      <c r="G61" s="6">
        <v>36503.530476588145</v>
      </c>
      <c r="H61" s="18"/>
      <c r="O61" s="7"/>
      <c r="P61" s="7"/>
      <c r="Q61" s="7"/>
      <c r="R61" s="7"/>
      <c r="S61" s="7"/>
    </row>
    <row r="62" spans="1:19" x14ac:dyDescent="0.2">
      <c r="A62" s="2"/>
      <c r="B62" s="2" t="s">
        <v>16</v>
      </c>
      <c r="C62" s="14">
        <v>1987.956171285241</v>
      </c>
      <c r="D62" s="14">
        <v>1993.7874205305463</v>
      </c>
      <c r="E62" s="14">
        <v>1997.8217599827419</v>
      </c>
      <c r="F62" s="14">
        <v>2003.6534596263295</v>
      </c>
      <c r="G62" s="14">
        <v>2007.6941762123479</v>
      </c>
      <c r="H62" s="18"/>
      <c r="O62" s="7"/>
      <c r="P62" s="7"/>
      <c r="Q62" s="7"/>
      <c r="R62" s="7"/>
      <c r="S62" s="7"/>
    </row>
    <row r="63" spans="1:19" x14ac:dyDescent="0.2">
      <c r="A63" s="2"/>
      <c r="B63" s="2" t="s">
        <v>22</v>
      </c>
      <c r="C63" s="14">
        <v>34156.701488446415</v>
      </c>
      <c r="D63" s="14">
        <v>34256.89295275211</v>
      </c>
      <c r="E63" s="14">
        <v>34326.210239703476</v>
      </c>
      <c r="F63" s="14">
        <v>34426.409442670571</v>
      </c>
      <c r="G63" s="14">
        <v>34495.836300375799</v>
      </c>
      <c r="H63" s="18"/>
      <c r="O63" s="7"/>
      <c r="P63" s="7"/>
      <c r="Q63" s="7"/>
      <c r="R63" s="7"/>
      <c r="S63" s="7"/>
    </row>
    <row r="64" spans="1:19" x14ac:dyDescent="0.2">
      <c r="A64" s="2"/>
      <c r="B64" s="2" t="s">
        <v>27</v>
      </c>
      <c r="C64" s="14">
        <v>3975.912342570482</v>
      </c>
      <c r="D64" s="14">
        <v>3987.5748410610927</v>
      </c>
      <c r="E64" s="14">
        <v>3995.6435199654838</v>
      </c>
      <c r="F64" s="14">
        <v>4007.3069192526591</v>
      </c>
      <c r="G64" s="14">
        <v>4015.3883524246958</v>
      </c>
      <c r="H64" s="18"/>
    </row>
    <row r="65" spans="1:7" x14ac:dyDescent="0.2">
      <c r="A65" s="2" t="s">
        <v>28</v>
      </c>
      <c r="E65" s="9"/>
    </row>
    <row r="66" spans="1:7" x14ac:dyDescent="0.2">
      <c r="C66" s="18"/>
      <c r="D66" s="18"/>
      <c r="E66" s="18"/>
      <c r="F66" s="18"/>
      <c r="G66" s="18"/>
    </row>
    <row r="67" spans="1:7" x14ac:dyDescent="0.2">
      <c r="A67" s="22" t="s">
        <v>87</v>
      </c>
      <c r="D67" s="14"/>
      <c r="F67" s="2"/>
      <c r="G67" s="18"/>
    </row>
    <row r="68" spans="1:7" x14ac:dyDescent="0.2">
      <c r="A68" s="12" t="s">
        <v>88</v>
      </c>
      <c r="D68" s="14"/>
      <c r="F68" s="2"/>
      <c r="G68" s="18"/>
    </row>
    <row r="69" spans="1:7" x14ac:dyDescent="0.2">
      <c r="A69" s="12" t="s">
        <v>69</v>
      </c>
      <c r="B69" s="33">
        <v>0.02</v>
      </c>
      <c r="E69" s="21"/>
      <c r="F69" s="2"/>
      <c r="G69" s="18"/>
    </row>
    <row r="70" spans="1:7" x14ac:dyDescent="0.2">
      <c r="C70" s="18"/>
      <c r="D70" s="18"/>
      <c r="E70" s="18"/>
      <c r="F70" s="18"/>
      <c r="G70" s="18"/>
    </row>
    <row r="71" spans="1:7" x14ac:dyDescent="0.2">
      <c r="C71" s="18"/>
      <c r="D71" s="18"/>
      <c r="E71" s="18"/>
      <c r="F71" s="18"/>
      <c r="G71" s="18"/>
    </row>
    <row r="72" spans="1:7" x14ac:dyDescent="0.2">
      <c r="C72" s="18"/>
      <c r="D72" s="18"/>
      <c r="E72" s="18"/>
      <c r="F72" s="18"/>
      <c r="G72" s="18"/>
    </row>
    <row r="73" spans="1:7" x14ac:dyDescent="0.2">
      <c r="C73" s="18"/>
      <c r="D73" s="18"/>
      <c r="E73" s="18"/>
      <c r="F73" s="18"/>
      <c r="G73" s="18"/>
    </row>
    <row r="74" spans="1:7" x14ac:dyDescent="0.2">
      <c r="C74" s="18"/>
      <c r="D74" s="18"/>
      <c r="E74" s="18"/>
      <c r="F74" s="18"/>
      <c r="G74" s="18"/>
    </row>
    <row r="75" spans="1:7" x14ac:dyDescent="0.2">
      <c r="C75" s="18"/>
      <c r="D75" s="18"/>
      <c r="E75" s="18"/>
      <c r="F75" s="18"/>
      <c r="G75" s="18"/>
    </row>
    <row r="76" spans="1:7" x14ac:dyDescent="0.2">
      <c r="C76" s="18"/>
      <c r="D76" s="18"/>
      <c r="E76" s="18"/>
      <c r="F76" s="18"/>
      <c r="G76" s="18"/>
    </row>
    <row r="77" spans="1:7" x14ac:dyDescent="0.2">
      <c r="C77" s="18"/>
      <c r="D77" s="18"/>
      <c r="E77" s="18"/>
      <c r="F77" s="18"/>
      <c r="G77" s="18"/>
    </row>
    <row r="78" spans="1:7" x14ac:dyDescent="0.2">
      <c r="C78" s="18"/>
      <c r="D78" s="18"/>
      <c r="E78" s="18"/>
      <c r="F78" s="18"/>
      <c r="G78" s="18"/>
    </row>
    <row r="79" spans="1:7" x14ac:dyDescent="0.2">
      <c r="C79" s="18"/>
      <c r="D79" s="18"/>
      <c r="E79" s="18"/>
      <c r="F79" s="18"/>
      <c r="G79" s="18"/>
    </row>
    <row r="80" spans="1:7" x14ac:dyDescent="0.2">
      <c r="C80" s="18"/>
      <c r="D80" s="18"/>
      <c r="E80" s="18"/>
      <c r="F80" s="18"/>
      <c r="G80" s="18"/>
    </row>
    <row r="81" spans="3:7" x14ac:dyDescent="0.2">
      <c r="C81" s="18"/>
      <c r="D81" s="18"/>
      <c r="E81" s="18"/>
      <c r="F81" s="18"/>
      <c r="G81" s="18"/>
    </row>
    <row r="82" spans="3:7" x14ac:dyDescent="0.2">
      <c r="C82" s="18"/>
      <c r="D82" s="18"/>
      <c r="E82" s="18"/>
      <c r="F82" s="18"/>
      <c r="G82" s="18"/>
    </row>
    <row r="83" spans="3:7" x14ac:dyDescent="0.2">
      <c r="C83" s="18"/>
      <c r="D83" s="18"/>
      <c r="E83" s="18"/>
      <c r="F83" s="18"/>
      <c r="G83" s="18"/>
    </row>
    <row r="84" spans="3:7" x14ac:dyDescent="0.2">
      <c r="C84" s="18"/>
      <c r="D84" s="18"/>
      <c r="E84" s="18"/>
      <c r="F84" s="18"/>
      <c r="G84" s="18"/>
    </row>
    <row r="85" spans="3:7" x14ac:dyDescent="0.2">
      <c r="C85" s="18"/>
      <c r="D85" s="18"/>
      <c r="E85" s="18"/>
      <c r="F85" s="18"/>
      <c r="G85" s="18"/>
    </row>
    <row r="86" spans="3:7" x14ac:dyDescent="0.2">
      <c r="C86" s="18"/>
      <c r="D86" s="18"/>
      <c r="E86" s="18"/>
      <c r="F86" s="18"/>
      <c r="G86" s="18"/>
    </row>
    <row r="87" spans="3:7" x14ac:dyDescent="0.2">
      <c r="C87" s="18"/>
      <c r="D87" s="18"/>
      <c r="E87" s="18"/>
      <c r="F87" s="18"/>
      <c r="G87" s="18"/>
    </row>
    <row r="88" spans="3:7" x14ac:dyDescent="0.2">
      <c r="C88" s="18"/>
      <c r="D88" s="18"/>
      <c r="E88" s="18"/>
      <c r="F88" s="18"/>
      <c r="G88" s="18"/>
    </row>
    <row r="89" spans="3:7" x14ac:dyDescent="0.2">
      <c r="C89" s="18"/>
      <c r="D89" s="18"/>
      <c r="E89" s="18"/>
      <c r="F89" s="18"/>
      <c r="G89" s="18"/>
    </row>
    <row r="90" spans="3:7" x14ac:dyDescent="0.2">
      <c r="C90" s="18"/>
      <c r="D90" s="18"/>
      <c r="E90" s="18"/>
      <c r="F90" s="18"/>
      <c r="G90" s="18"/>
    </row>
    <row r="91" spans="3:7" x14ac:dyDescent="0.2">
      <c r="C91" s="18"/>
      <c r="D91" s="18"/>
      <c r="E91" s="18"/>
      <c r="F91" s="18"/>
      <c r="G91" s="18"/>
    </row>
    <row r="92" spans="3:7" x14ac:dyDescent="0.2">
      <c r="C92" s="18"/>
      <c r="D92" s="18"/>
      <c r="E92" s="18"/>
      <c r="F92" s="18"/>
      <c r="G92" s="18"/>
    </row>
    <row r="93" spans="3:7" x14ac:dyDescent="0.2">
      <c r="C93" s="18"/>
      <c r="D93" s="18"/>
      <c r="E93" s="18"/>
      <c r="F93" s="18"/>
      <c r="G93" s="18"/>
    </row>
    <row r="94" spans="3:7" x14ac:dyDescent="0.2">
      <c r="C94" s="18"/>
      <c r="D94" s="18"/>
      <c r="E94" s="18"/>
      <c r="F94" s="18"/>
      <c r="G94" s="18"/>
    </row>
    <row r="95" spans="3:7" x14ac:dyDescent="0.2">
      <c r="C95" s="18"/>
      <c r="D95" s="18"/>
      <c r="E95" s="18"/>
      <c r="F95" s="18"/>
      <c r="G95" s="18"/>
    </row>
    <row r="96" spans="3:7" x14ac:dyDescent="0.2">
      <c r="C96" s="18"/>
      <c r="D96" s="18"/>
      <c r="E96" s="18"/>
      <c r="F96" s="18"/>
      <c r="G96" s="18"/>
    </row>
    <row r="97" spans="3:7" x14ac:dyDescent="0.2">
      <c r="C97" s="18"/>
      <c r="D97" s="18"/>
      <c r="E97" s="18"/>
      <c r="F97" s="18"/>
      <c r="G97" s="18"/>
    </row>
    <row r="98" spans="3:7" x14ac:dyDescent="0.2">
      <c r="C98" s="18"/>
      <c r="D98" s="18"/>
      <c r="E98" s="18"/>
      <c r="F98" s="18"/>
      <c r="G98" s="18"/>
    </row>
    <row r="99" spans="3:7" x14ac:dyDescent="0.2">
      <c r="C99" s="18"/>
      <c r="D99" s="18"/>
      <c r="E99" s="18"/>
      <c r="F99" s="18"/>
      <c r="G99" s="18"/>
    </row>
    <row r="100" spans="3:7" x14ac:dyDescent="0.2">
      <c r="C100" s="18"/>
      <c r="D100" s="18"/>
      <c r="E100" s="18"/>
      <c r="F100" s="18"/>
      <c r="G100" s="18"/>
    </row>
    <row r="101" spans="3:7" x14ac:dyDescent="0.2">
      <c r="C101" s="18"/>
      <c r="D101" s="18"/>
      <c r="E101" s="18"/>
      <c r="F101" s="18"/>
      <c r="G101" s="18"/>
    </row>
    <row r="102" spans="3:7" x14ac:dyDescent="0.2">
      <c r="C102" s="18"/>
      <c r="D102" s="18"/>
      <c r="E102" s="18"/>
      <c r="F102" s="18"/>
      <c r="G102" s="18"/>
    </row>
    <row r="103" spans="3:7" x14ac:dyDescent="0.2">
      <c r="C103" s="18"/>
      <c r="D103" s="18"/>
      <c r="E103" s="18"/>
      <c r="F103" s="18"/>
      <c r="G103" s="18"/>
    </row>
    <row r="104" spans="3:7" x14ac:dyDescent="0.2">
      <c r="C104" s="18"/>
      <c r="D104" s="18"/>
      <c r="E104" s="18"/>
      <c r="F104" s="18"/>
      <c r="G104" s="18"/>
    </row>
    <row r="105" spans="3:7" x14ac:dyDescent="0.2">
      <c r="C105" s="18"/>
      <c r="D105" s="18"/>
      <c r="E105" s="18"/>
      <c r="F105" s="18"/>
      <c r="G105" s="18"/>
    </row>
    <row r="106" spans="3:7" x14ac:dyDescent="0.2">
      <c r="C106" s="18"/>
      <c r="D106" s="18"/>
      <c r="E106" s="18"/>
      <c r="F106" s="18"/>
      <c r="G106" s="18"/>
    </row>
    <row r="107" spans="3:7" x14ac:dyDescent="0.2">
      <c r="C107" s="18"/>
      <c r="D107" s="18"/>
      <c r="E107" s="18"/>
      <c r="F107" s="18"/>
      <c r="G107" s="18"/>
    </row>
    <row r="108" spans="3:7" x14ac:dyDescent="0.2">
      <c r="C108" s="18"/>
      <c r="D108" s="18"/>
      <c r="E108" s="18"/>
      <c r="F108" s="18"/>
      <c r="G108" s="18"/>
    </row>
    <row r="109" spans="3:7" x14ac:dyDescent="0.2">
      <c r="C109" s="18"/>
      <c r="D109" s="18"/>
      <c r="E109" s="18"/>
      <c r="F109" s="18"/>
      <c r="G109" s="18"/>
    </row>
    <row r="110" spans="3:7" x14ac:dyDescent="0.2">
      <c r="C110" s="18"/>
      <c r="D110" s="18"/>
      <c r="E110" s="18"/>
      <c r="F110" s="18"/>
      <c r="G110" s="18"/>
    </row>
    <row r="111" spans="3:7" x14ac:dyDescent="0.2">
      <c r="C111" s="18"/>
      <c r="D111" s="18"/>
      <c r="E111" s="18"/>
      <c r="F111" s="18"/>
      <c r="G111" s="18"/>
    </row>
    <row r="112" spans="3:7" x14ac:dyDescent="0.2">
      <c r="C112" s="18"/>
      <c r="D112" s="18"/>
      <c r="E112" s="18"/>
      <c r="F112" s="18"/>
      <c r="G112" s="18"/>
    </row>
    <row r="113" spans="3:7" x14ac:dyDescent="0.2">
      <c r="C113" s="18"/>
      <c r="D113" s="18"/>
      <c r="E113" s="18"/>
      <c r="F113" s="18"/>
      <c r="G113" s="18"/>
    </row>
    <row r="114" spans="3:7" x14ac:dyDescent="0.2">
      <c r="C114" s="18"/>
      <c r="D114" s="18"/>
      <c r="E114" s="18"/>
      <c r="F114" s="18"/>
      <c r="G114" s="18"/>
    </row>
    <row r="115" spans="3:7" x14ac:dyDescent="0.2">
      <c r="C115" s="18"/>
      <c r="D115" s="18"/>
      <c r="E115" s="18"/>
      <c r="F115" s="18"/>
      <c r="G115" s="18"/>
    </row>
    <row r="116" spans="3:7" x14ac:dyDescent="0.2">
      <c r="C116" s="18"/>
      <c r="D116" s="18"/>
      <c r="E116" s="18"/>
      <c r="F116" s="18"/>
      <c r="G116" s="18"/>
    </row>
    <row r="117" spans="3:7" x14ac:dyDescent="0.2">
      <c r="C117" s="18"/>
      <c r="D117" s="18"/>
      <c r="E117" s="18"/>
      <c r="F117" s="18"/>
      <c r="G117" s="18"/>
    </row>
    <row r="118" spans="3:7" x14ac:dyDescent="0.2">
      <c r="C118" s="18"/>
      <c r="D118" s="18"/>
      <c r="E118" s="18"/>
      <c r="F118" s="18"/>
      <c r="G118" s="18"/>
    </row>
    <row r="119" spans="3:7" x14ac:dyDescent="0.2">
      <c r="C119" s="18"/>
      <c r="D119" s="18"/>
      <c r="E119" s="18"/>
      <c r="F119" s="18"/>
      <c r="G119" s="18"/>
    </row>
    <row r="120" spans="3:7" x14ac:dyDescent="0.2">
      <c r="C120" s="18"/>
      <c r="D120" s="18"/>
      <c r="E120" s="18"/>
      <c r="F120" s="18"/>
      <c r="G120" s="18"/>
    </row>
    <row r="121" spans="3:7" x14ac:dyDescent="0.2">
      <c r="C121" s="18"/>
      <c r="D121" s="18"/>
      <c r="E121" s="18"/>
      <c r="F121" s="18"/>
      <c r="G121" s="18"/>
    </row>
    <row r="122" spans="3:7" x14ac:dyDescent="0.2">
      <c r="C122" s="18"/>
      <c r="D122" s="18"/>
      <c r="E122" s="18"/>
      <c r="F122" s="18"/>
      <c r="G122" s="18"/>
    </row>
    <row r="123" spans="3:7" x14ac:dyDescent="0.2">
      <c r="C123" s="18"/>
      <c r="D123" s="18"/>
      <c r="E123" s="18"/>
      <c r="F123" s="18"/>
      <c r="G123" s="18"/>
    </row>
    <row r="124" spans="3:7" x14ac:dyDescent="0.2">
      <c r="C124" s="18"/>
      <c r="D124" s="18"/>
      <c r="E124" s="18"/>
      <c r="F124" s="18"/>
      <c r="G124" s="18"/>
    </row>
    <row r="125" spans="3:7" x14ac:dyDescent="0.2">
      <c r="C125" s="18"/>
      <c r="D125" s="18"/>
      <c r="E125" s="18"/>
      <c r="F125" s="18"/>
      <c r="G125" s="18"/>
    </row>
    <row r="126" spans="3:7" x14ac:dyDescent="0.2">
      <c r="C126" s="18"/>
      <c r="D126" s="18"/>
      <c r="E126" s="18"/>
      <c r="F126" s="18"/>
      <c r="G126" s="18"/>
    </row>
    <row r="127" spans="3:7" x14ac:dyDescent="0.2">
      <c r="C127" s="18"/>
      <c r="D127" s="18"/>
      <c r="E127" s="18"/>
      <c r="F127" s="18"/>
      <c r="G127" s="18"/>
    </row>
    <row r="128" spans="3:7" x14ac:dyDescent="0.2">
      <c r="C128" s="18"/>
      <c r="D128" s="18"/>
      <c r="E128" s="18"/>
      <c r="F128" s="18"/>
      <c r="G128" s="18"/>
    </row>
    <row r="129" spans="3:7" x14ac:dyDescent="0.2">
      <c r="C129" s="18"/>
      <c r="D129" s="18"/>
      <c r="E129" s="18"/>
      <c r="F129" s="18"/>
      <c r="G129" s="18"/>
    </row>
    <row r="130" spans="3:7" x14ac:dyDescent="0.2">
      <c r="C130" s="18"/>
      <c r="D130" s="18"/>
      <c r="E130" s="18"/>
      <c r="F130" s="18"/>
      <c r="G130" s="18"/>
    </row>
    <row r="131" spans="3:7" x14ac:dyDescent="0.2">
      <c r="C131" s="18"/>
      <c r="D131" s="18"/>
      <c r="E131" s="18"/>
      <c r="F131" s="18"/>
      <c r="G131" s="18"/>
    </row>
    <row r="132" spans="3:7" x14ac:dyDescent="0.2">
      <c r="C132" s="18"/>
      <c r="D132" s="18"/>
      <c r="E132" s="18"/>
      <c r="F132" s="18"/>
      <c r="G132" s="18"/>
    </row>
    <row r="133" spans="3:7" x14ac:dyDescent="0.2">
      <c r="C133" s="18"/>
      <c r="D133" s="18"/>
      <c r="E133" s="18"/>
      <c r="F133" s="18"/>
      <c r="G133" s="18"/>
    </row>
    <row r="134" spans="3:7" x14ac:dyDescent="0.2">
      <c r="C134" s="18"/>
      <c r="D134" s="18"/>
      <c r="E134" s="18"/>
      <c r="F134" s="18"/>
      <c r="G134" s="18"/>
    </row>
    <row r="135" spans="3:7" x14ac:dyDescent="0.2">
      <c r="C135" s="18"/>
      <c r="D135" s="18"/>
      <c r="E135" s="18"/>
      <c r="F135" s="18"/>
      <c r="G135" s="18"/>
    </row>
    <row r="136" spans="3:7" x14ac:dyDescent="0.2">
      <c r="C136" s="18"/>
      <c r="D136" s="18"/>
      <c r="E136" s="18"/>
      <c r="F136" s="18"/>
      <c r="G136" s="18"/>
    </row>
    <row r="137" spans="3:7" x14ac:dyDescent="0.2">
      <c r="C137" s="18"/>
      <c r="D137" s="18"/>
      <c r="E137" s="18"/>
      <c r="F137" s="18"/>
      <c r="G137" s="18"/>
    </row>
    <row r="138" spans="3:7" x14ac:dyDescent="0.2">
      <c r="C138" s="18"/>
      <c r="D138" s="18"/>
      <c r="E138" s="18"/>
      <c r="F138" s="18"/>
      <c r="G138" s="18"/>
    </row>
    <row r="139" spans="3:7" x14ac:dyDescent="0.2">
      <c r="C139" s="18"/>
      <c r="D139" s="18"/>
      <c r="E139" s="18"/>
      <c r="F139" s="18"/>
      <c r="G139" s="18"/>
    </row>
    <row r="140" spans="3:7" x14ac:dyDescent="0.2">
      <c r="C140" s="18"/>
      <c r="D140" s="18"/>
      <c r="E140" s="18"/>
      <c r="F140" s="18"/>
      <c r="G140" s="18"/>
    </row>
    <row r="141" spans="3:7" x14ac:dyDescent="0.2">
      <c r="C141" s="18"/>
      <c r="D141" s="18"/>
      <c r="E141" s="18"/>
      <c r="F141" s="18"/>
      <c r="G141" s="18"/>
    </row>
    <row r="142" spans="3:7" x14ac:dyDescent="0.2">
      <c r="C142" s="18"/>
      <c r="D142" s="18"/>
      <c r="E142" s="18"/>
      <c r="F142" s="18"/>
      <c r="G142" s="18"/>
    </row>
    <row r="143" spans="3:7" x14ac:dyDescent="0.2">
      <c r="C143" s="18"/>
      <c r="D143" s="18"/>
      <c r="E143" s="18"/>
      <c r="F143" s="18"/>
      <c r="G143" s="18"/>
    </row>
    <row r="144" spans="3:7" x14ac:dyDescent="0.2">
      <c r="C144" s="18"/>
      <c r="D144" s="18"/>
      <c r="E144" s="18"/>
      <c r="F144" s="18"/>
      <c r="G144" s="18"/>
    </row>
    <row r="145" spans="3:7" x14ac:dyDescent="0.2">
      <c r="C145" s="18"/>
      <c r="D145" s="18"/>
      <c r="E145" s="18"/>
      <c r="F145" s="18"/>
      <c r="G145" s="18"/>
    </row>
    <row r="146" spans="3:7" x14ac:dyDescent="0.2">
      <c r="C146" s="18"/>
      <c r="D146" s="18"/>
      <c r="E146" s="18"/>
      <c r="F146" s="18"/>
      <c r="G146" s="18"/>
    </row>
    <row r="147" spans="3:7" x14ac:dyDescent="0.2">
      <c r="C147" s="18"/>
      <c r="D147" s="18"/>
      <c r="E147" s="18"/>
      <c r="F147" s="18"/>
      <c r="G147" s="18"/>
    </row>
    <row r="148" spans="3:7" x14ac:dyDescent="0.2">
      <c r="C148" s="18"/>
      <c r="D148" s="18"/>
      <c r="E148" s="18"/>
      <c r="F148" s="18"/>
      <c r="G148" s="18"/>
    </row>
    <row r="149" spans="3:7" x14ac:dyDescent="0.2">
      <c r="C149" s="18"/>
      <c r="D149" s="18"/>
      <c r="E149" s="18"/>
      <c r="F149" s="18"/>
      <c r="G149" s="18"/>
    </row>
    <row r="150" spans="3:7" x14ac:dyDescent="0.2">
      <c r="C150" s="18"/>
      <c r="D150" s="18"/>
      <c r="E150" s="18"/>
      <c r="F150" s="18"/>
      <c r="G150" s="18"/>
    </row>
    <row r="151" spans="3:7" x14ac:dyDescent="0.2">
      <c r="C151" s="18"/>
      <c r="D151" s="18"/>
      <c r="E151" s="18"/>
      <c r="F151" s="18"/>
      <c r="G151" s="18"/>
    </row>
    <row r="152" spans="3:7" x14ac:dyDescent="0.2">
      <c r="C152" s="18"/>
      <c r="D152" s="18"/>
      <c r="E152" s="18"/>
      <c r="F152" s="18"/>
      <c r="G152" s="18"/>
    </row>
    <row r="153" spans="3:7" x14ac:dyDescent="0.2">
      <c r="C153" s="18"/>
      <c r="D153" s="18"/>
      <c r="E153" s="18"/>
      <c r="F153" s="18"/>
      <c r="G153" s="18"/>
    </row>
    <row r="154" spans="3:7" x14ac:dyDescent="0.2">
      <c r="C154" s="18"/>
      <c r="D154" s="18"/>
      <c r="E154" s="18"/>
      <c r="F154" s="18"/>
      <c r="G154" s="18"/>
    </row>
    <row r="155" spans="3:7" x14ac:dyDescent="0.2">
      <c r="C155" s="18"/>
      <c r="D155" s="18"/>
      <c r="E155" s="18"/>
      <c r="F155" s="18"/>
      <c r="G155" s="18"/>
    </row>
    <row r="156" spans="3:7" x14ac:dyDescent="0.2">
      <c r="C156" s="18"/>
      <c r="D156" s="18"/>
      <c r="E156" s="18"/>
      <c r="F156" s="18"/>
      <c r="G156" s="18"/>
    </row>
    <row r="157" spans="3:7" x14ac:dyDescent="0.2">
      <c r="C157" s="18"/>
      <c r="D157" s="18"/>
      <c r="E157" s="18"/>
      <c r="F157" s="18"/>
      <c r="G157" s="18"/>
    </row>
    <row r="158" spans="3:7" x14ac:dyDescent="0.2">
      <c r="C158" s="18"/>
      <c r="D158" s="18"/>
      <c r="E158" s="18"/>
      <c r="F158" s="18"/>
      <c r="G158" s="18"/>
    </row>
    <row r="159" spans="3:7" x14ac:dyDescent="0.2">
      <c r="C159" s="18"/>
      <c r="D159" s="18"/>
      <c r="E159" s="18"/>
      <c r="F159" s="18"/>
      <c r="G159" s="18"/>
    </row>
    <row r="160" spans="3:7" x14ac:dyDescent="0.2">
      <c r="C160" s="18"/>
      <c r="D160" s="18"/>
      <c r="E160" s="18"/>
      <c r="F160" s="18"/>
      <c r="G160" s="18"/>
    </row>
    <row r="161" spans="3:7" x14ac:dyDescent="0.2">
      <c r="C161" s="18"/>
      <c r="D161" s="18"/>
      <c r="E161" s="18"/>
      <c r="F161" s="18"/>
      <c r="G161" s="18"/>
    </row>
    <row r="162" spans="3:7" x14ac:dyDescent="0.2">
      <c r="C162" s="18"/>
      <c r="D162" s="18"/>
      <c r="E162" s="18"/>
      <c r="F162" s="18"/>
      <c r="G162" s="18"/>
    </row>
    <row r="163" spans="3:7" x14ac:dyDescent="0.2">
      <c r="C163" s="18"/>
      <c r="D163" s="18"/>
      <c r="E163" s="18"/>
      <c r="F163" s="18"/>
      <c r="G163" s="18"/>
    </row>
    <row r="164" spans="3:7" x14ac:dyDescent="0.2">
      <c r="C164" s="18"/>
      <c r="D164" s="18"/>
      <c r="E164" s="18"/>
      <c r="F164" s="18"/>
      <c r="G164" s="18"/>
    </row>
    <row r="165" spans="3:7" x14ac:dyDescent="0.2">
      <c r="C165" s="18"/>
      <c r="D165" s="18"/>
      <c r="E165" s="18"/>
      <c r="F165" s="18"/>
      <c r="G165" s="18"/>
    </row>
    <row r="166" spans="3:7" x14ac:dyDescent="0.2">
      <c r="C166" s="18"/>
      <c r="D166" s="18"/>
      <c r="E166" s="18"/>
      <c r="F166" s="18"/>
      <c r="G166" s="18"/>
    </row>
    <row r="167" spans="3:7" x14ac:dyDescent="0.2">
      <c r="C167" s="18"/>
      <c r="D167" s="18"/>
      <c r="E167" s="18"/>
      <c r="F167" s="18"/>
      <c r="G167" s="18"/>
    </row>
    <row r="168" spans="3:7" x14ac:dyDescent="0.2">
      <c r="C168" s="18"/>
      <c r="D168" s="18"/>
      <c r="E168" s="18"/>
      <c r="F168" s="18"/>
      <c r="G168" s="18"/>
    </row>
    <row r="169" spans="3:7" x14ac:dyDescent="0.2">
      <c r="C169" s="18"/>
      <c r="D169" s="18"/>
      <c r="E169" s="18"/>
      <c r="F169" s="18"/>
      <c r="G169" s="18"/>
    </row>
    <row r="170" spans="3:7" x14ac:dyDescent="0.2">
      <c r="C170" s="18"/>
      <c r="D170" s="18"/>
      <c r="E170" s="18"/>
      <c r="F170" s="18"/>
      <c r="G170" s="18"/>
    </row>
    <row r="171" spans="3:7" x14ac:dyDescent="0.2">
      <c r="C171" s="18"/>
      <c r="D171" s="18"/>
      <c r="E171" s="18"/>
      <c r="F171" s="18"/>
      <c r="G171" s="18"/>
    </row>
    <row r="172" spans="3:7" x14ac:dyDescent="0.2">
      <c r="C172" s="18"/>
      <c r="D172" s="18"/>
      <c r="E172" s="18"/>
      <c r="F172" s="18"/>
      <c r="G172" s="18"/>
    </row>
    <row r="173" spans="3:7" x14ac:dyDescent="0.2">
      <c r="C173" s="18"/>
      <c r="D173" s="18"/>
      <c r="E173" s="18"/>
      <c r="F173" s="18"/>
      <c r="G173" s="18"/>
    </row>
    <row r="174" spans="3:7" x14ac:dyDescent="0.2">
      <c r="C174" s="18"/>
      <c r="D174" s="18"/>
      <c r="E174" s="18"/>
      <c r="F174" s="18"/>
      <c r="G174" s="18"/>
    </row>
    <row r="175" spans="3:7" x14ac:dyDescent="0.2">
      <c r="C175" s="18"/>
      <c r="D175" s="18"/>
      <c r="E175" s="18"/>
      <c r="F175" s="18"/>
      <c r="G175" s="18"/>
    </row>
    <row r="176" spans="3:7" x14ac:dyDescent="0.2">
      <c r="C176" s="18"/>
      <c r="D176" s="18"/>
      <c r="E176" s="18"/>
      <c r="F176" s="18"/>
      <c r="G176" s="18"/>
    </row>
    <row r="177" spans="3:7" x14ac:dyDescent="0.2">
      <c r="C177" s="18"/>
      <c r="D177" s="18"/>
      <c r="E177" s="18"/>
      <c r="F177" s="18"/>
      <c r="G177" s="18"/>
    </row>
    <row r="178" spans="3:7" x14ac:dyDescent="0.2">
      <c r="C178" s="18"/>
      <c r="D178" s="18"/>
      <c r="E178" s="18"/>
      <c r="F178" s="18"/>
      <c r="G178" s="18"/>
    </row>
    <row r="179" spans="3:7" x14ac:dyDescent="0.2">
      <c r="C179" s="18"/>
      <c r="D179" s="18"/>
      <c r="E179" s="18"/>
      <c r="F179" s="18"/>
      <c r="G179" s="18"/>
    </row>
    <row r="180" spans="3:7" x14ac:dyDescent="0.2">
      <c r="C180" s="18"/>
      <c r="D180" s="18"/>
      <c r="E180" s="18"/>
      <c r="F180" s="18"/>
      <c r="G180" s="18"/>
    </row>
    <row r="181" spans="3:7" x14ac:dyDescent="0.2">
      <c r="C181" s="18"/>
      <c r="D181" s="18"/>
      <c r="E181" s="18"/>
      <c r="F181" s="18"/>
      <c r="G181" s="18"/>
    </row>
    <row r="182" spans="3:7" x14ac:dyDescent="0.2">
      <c r="C182" s="18"/>
      <c r="D182" s="18"/>
      <c r="E182" s="18"/>
      <c r="F182" s="18"/>
      <c r="G182" s="18"/>
    </row>
    <row r="183" spans="3:7" x14ac:dyDescent="0.2">
      <c r="C183" s="18"/>
      <c r="D183" s="18"/>
      <c r="E183" s="18"/>
      <c r="F183" s="18"/>
      <c r="G183" s="18"/>
    </row>
    <row r="184" spans="3:7" x14ac:dyDescent="0.2">
      <c r="C184" s="18"/>
      <c r="D184" s="18"/>
      <c r="E184" s="18"/>
      <c r="F184" s="18"/>
      <c r="G184" s="18"/>
    </row>
    <row r="185" spans="3:7" x14ac:dyDescent="0.2">
      <c r="C185" s="18"/>
      <c r="D185" s="18"/>
      <c r="E185" s="18"/>
      <c r="F185" s="18"/>
      <c r="G185" s="18"/>
    </row>
    <row r="186" spans="3:7" x14ac:dyDescent="0.2">
      <c r="C186" s="18"/>
      <c r="D186" s="18"/>
      <c r="E186" s="18"/>
      <c r="F186" s="18"/>
      <c r="G186" s="18"/>
    </row>
    <row r="187" spans="3:7" x14ac:dyDescent="0.2">
      <c r="C187" s="18"/>
      <c r="D187" s="18"/>
      <c r="E187" s="18"/>
      <c r="F187" s="18"/>
      <c r="G187" s="18"/>
    </row>
    <row r="188" spans="3:7" x14ac:dyDescent="0.2">
      <c r="C188" s="18"/>
      <c r="D188" s="18"/>
      <c r="E188" s="18"/>
      <c r="F188" s="18"/>
      <c r="G188" s="18"/>
    </row>
    <row r="189" spans="3:7" x14ac:dyDescent="0.2">
      <c r="C189" s="18"/>
      <c r="D189" s="18"/>
      <c r="E189" s="18"/>
      <c r="F189" s="18"/>
      <c r="G189" s="18"/>
    </row>
    <row r="190" spans="3:7" x14ac:dyDescent="0.2">
      <c r="C190" s="18"/>
      <c r="D190" s="18"/>
      <c r="E190" s="18"/>
      <c r="F190" s="18"/>
      <c r="G190" s="18"/>
    </row>
    <row r="191" spans="3:7" x14ac:dyDescent="0.2">
      <c r="C191" s="18"/>
      <c r="D191" s="18"/>
      <c r="E191" s="18"/>
      <c r="F191" s="18"/>
      <c r="G191" s="18"/>
    </row>
    <row r="192" spans="3:7" x14ac:dyDescent="0.2">
      <c r="C192" s="18"/>
      <c r="D192" s="18"/>
      <c r="E192" s="18"/>
      <c r="F192" s="18"/>
      <c r="G192" s="18"/>
    </row>
    <row r="193" spans="3:7" x14ac:dyDescent="0.2">
      <c r="C193" s="18"/>
      <c r="D193" s="18"/>
      <c r="E193" s="18"/>
      <c r="F193" s="18"/>
      <c r="G193" s="18"/>
    </row>
    <row r="194" spans="3:7" x14ac:dyDescent="0.2">
      <c r="C194" s="18"/>
      <c r="D194" s="18"/>
      <c r="E194" s="18"/>
      <c r="F194" s="18"/>
      <c r="G194" s="18"/>
    </row>
    <row r="195" spans="3:7" x14ac:dyDescent="0.2">
      <c r="C195" s="18"/>
      <c r="D195" s="18"/>
      <c r="E195" s="18"/>
      <c r="F195" s="18"/>
      <c r="G195" s="18"/>
    </row>
    <row r="196" spans="3:7" x14ac:dyDescent="0.2">
      <c r="C196" s="18"/>
      <c r="D196" s="18"/>
      <c r="E196" s="18"/>
      <c r="F196" s="18"/>
      <c r="G196" s="18"/>
    </row>
    <row r="197" spans="3:7" x14ac:dyDescent="0.2">
      <c r="C197" s="18"/>
      <c r="D197" s="18"/>
      <c r="E197" s="18"/>
      <c r="F197" s="18"/>
      <c r="G197" s="18"/>
    </row>
    <row r="198" spans="3:7" x14ac:dyDescent="0.2">
      <c r="C198" s="18"/>
      <c r="D198" s="18"/>
      <c r="E198" s="18"/>
      <c r="F198" s="18"/>
      <c r="G198" s="18"/>
    </row>
    <row r="199" spans="3:7" x14ac:dyDescent="0.2">
      <c r="C199" s="18"/>
      <c r="D199" s="18"/>
      <c r="E199" s="18"/>
      <c r="F199" s="18"/>
      <c r="G199" s="18"/>
    </row>
    <row r="200" spans="3:7" x14ac:dyDescent="0.2">
      <c r="C200" s="18"/>
      <c r="D200" s="18"/>
      <c r="E200" s="18"/>
      <c r="F200" s="18"/>
      <c r="G200" s="18"/>
    </row>
    <row r="201" spans="3:7" x14ac:dyDescent="0.2">
      <c r="C201" s="18"/>
      <c r="D201" s="18"/>
      <c r="E201" s="18"/>
      <c r="F201" s="18"/>
      <c r="G201" s="18"/>
    </row>
    <row r="202" spans="3:7" x14ac:dyDescent="0.2">
      <c r="C202" s="18"/>
      <c r="D202" s="18"/>
      <c r="E202" s="18"/>
      <c r="F202" s="18"/>
      <c r="G202" s="18"/>
    </row>
    <row r="203" spans="3:7" x14ac:dyDescent="0.2">
      <c r="C203" s="18"/>
      <c r="D203" s="18"/>
      <c r="E203" s="18"/>
      <c r="F203" s="18"/>
      <c r="G203" s="18"/>
    </row>
    <row r="204" spans="3:7" x14ac:dyDescent="0.2">
      <c r="C204" s="18"/>
      <c r="D204" s="18"/>
      <c r="E204" s="18"/>
      <c r="F204" s="18"/>
      <c r="G204" s="18"/>
    </row>
    <row r="205" spans="3:7" x14ac:dyDescent="0.2">
      <c r="C205" s="18"/>
      <c r="D205" s="18"/>
      <c r="E205" s="18"/>
      <c r="F205" s="18"/>
      <c r="G205" s="18"/>
    </row>
    <row r="206" spans="3:7" x14ac:dyDescent="0.2">
      <c r="C206" s="19"/>
      <c r="D206" s="19"/>
      <c r="E206" s="19"/>
      <c r="F206" s="19"/>
      <c r="G206" s="19"/>
    </row>
    <row r="207" spans="3:7" x14ac:dyDescent="0.2">
      <c r="C207" s="19"/>
      <c r="D207" s="19"/>
      <c r="E207" s="19"/>
      <c r="F207" s="19"/>
      <c r="G207" s="19"/>
    </row>
    <row r="208" spans="3:7" x14ac:dyDescent="0.2">
      <c r="C208" s="19"/>
      <c r="D208" s="19"/>
      <c r="E208" s="19"/>
      <c r="F208" s="19"/>
      <c r="G208" s="19"/>
    </row>
    <row r="209" spans="3:7" x14ac:dyDescent="0.2">
      <c r="C209" s="19"/>
      <c r="D209" s="19"/>
      <c r="E209" s="19"/>
      <c r="F209" s="19"/>
      <c r="G209" s="19"/>
    </row>
    <row r="210" spans="3:7" x14ac:dyDescent="0.2">
      <c r="C210" s="19"/>
      <c r="D210" s="19"/>
      <c r="E210" s="19"/>
      <c r="F210" s="19"/>
      <c r="G210" s="19"/>
    </row>
    <row r="211" spans="3:7" x14ac:dyDescent="0.2">
      <c r="C211" s="19"/>
      <c r="D211" s="19"/>
      <c r="E211" s="19"/>
      <c r="F211" s="19"/>
      <c r="G211" s="19"/>
    </row>
    <row r="212" spans="3:7" x14ac:dyDescent="0.2">
      <c r="C212" s="19"/>
      <c r="D212" s="19"/>
      <c r="E212" s="19"/>
      <c r="F212" s="19"/>
      <c r="G212" s="19"/>
    </row>
    <row r="213" spans="3:7" x14ac:dyDescent="0.2">
      <c r="C213" s="19"/>
      <c r="D213" s="19"/>
      <c r="E213" s="19"/>
      <c r="F213" s="19"/>
      <c r="G213" s="19"/>
    </row>
    <row r="214" spans="3:7" x14ac:dyDescent="0.2">
      <c r="C214" s="19"/>
      <c r="D214" s="19"/>
      <c r="E214" s="19"/>
      <c r="F214" s="19"/>
      <c r="G214" s="19"/>
    </row>
    <row r="215" spans="3:7" x14ac:dyDescent="0.2">
      <c r="C215" s="19"/>
      <c r="D215" s="19"/>
      <c r="E215" s="19"/>
      <c r="F215" s="19"/>
      <c r="G215" s="19"/>
    </row>
    <row r="216" spans="3:7" x14ac:dyDescent="0.2">
      <c r="C216" s="19"/>
      <c r="D216" s="19"/>
      <c r="E216" s="19"/>
      <c r="F216" s="19"/>
      <c r="G216" s="19"/>
    </row>
    <row r="217" spans="3:7" x14ac:dyDescent="0.2">
      <c r="C217" s="19"/>
      <c r="D217" s="19"/>
      <c r="E217" s="19"/>
      <c r="F217" s="19"/>
      <c r="G217" s="19"/>
    </row>
    <row r="218" spans="3:7" x14ac:dyDescent="0.2">
      <c r="C218" s="19"/>
      <c r="D218" s="19"/>
      <c r="E218" s="19"/>
      <c r="F218" s="19"/>
      <c r="G218" s="19"/>
    </row>
    <row r="219" spans="3:7" x14ac:dyDescent="0.2">
      <c r="C219" s="19"/>
      <c r="D219" s="19"/>
      <c r="E219" s="19"/>
      <c r="F219" s="19"/>
      <c r="G219" s="19"/>
    </row>
    <row r="220" spans="3:7" x14ac:dyDescent="0.2">
      <c r="C220" s="19"/>
      <c r="D220" s="19"/>
      <c r="E220" s="19"/>
      <c r="F220" s="19"/>
      <c r="G220" s="19"/>
    </row>
    <row r="221" spans="3:7" x14ac:dyDescent="0.2">
      <c r="C221" s="19"/>
      <c r="D221" s="19"/>
      <c r="E221" s="19"/>
      <c r="F221" s="19"/>
      <c r="G221" s="19"/>
    </row>
    <row r="222" spans="3:7" x14ac:dyDescent="0.2">
      <c r="C222" s="19"/>
      <c r="D222" s="19"/>
      <c r="E222" s="19"/>
      <c r="F222" s="19"/>
      <c r="G222" s="19"/>
    </row>
    <row r="223" spans="3:7" x14ac:dyDescent="0.2">
      <c r="C223" s="19"/>
      <c r="D223" s="19"/>
      <c r="E223" s="19"/>
      <c r="F223" s="19"/>
      <c r="G223" s="19"/>
    </row>
    <row r="224" spans="3:7" x14ac:dyDescent="0.2">
      <c r="C224" s="19"/>
      <c r="D224" s="19"/>
      <c r="E224" s="19"/>
      <c r="F224" s="19"/>
      <c r="G224" s="19"/>
    </row>
    <row r="225" spans="3:7" x14ac:dyDescent="0.2">
      <c r="C225" s="19"/>
      <c r="D225" s="19"/>
      <c r="E225" s="19"/>
      <c r="F225" s="19"/>
      <c r="G225" s="19"/>
    </row>
    <row r="226" spans="3:7" x14ac:dyDescent="0.2">
      <c r="C226" s="19"/>
      <c r="D226" s="19"/>
      <c r="E226" s="19"/>
      <c r="F226" s="19"/>
      <c r="G226" s="19"/>
    </row>
    <row r="227" spans="3:7" x14ac:dyDescent="0.2">
      <c r="C227" s="19"/>
      <c r="D227" s="19"/>
      <c r="E227" s="19"/>
      <c r="F227" s="19"/>
      <c r="G227" s="19"/>
    </row>
    <row r="228" spans="3:7" x14ac:dyDescent="0.2">
      <c r="C228" s="19"/>
      <c r="D228" s="19"/>
      <c r="E228" s="19"/>
      <c r="F228" s="19"/>
      <c r="G228" s="19"/>
    </row>
    <row r="229" spans="3:7" x14ac:dyDescent="0.2">
      <c r="C229" s="19"/>
      <c r="D229" s="19"/>
      <c r="E229" s="19"/>
      <c r="F229" s="19"/>
      <c r="G229" s="19"/>
    </row>
    <row r="230" spans="3:7" x14ac:dyDescent="0.2">
      <c r="C230" s="19"/>
      <c r="D230" s="19"/>
      <c r="E230" s="19"/>
      <c r="F230" s="19"/>
      <c r="G230" s="19"/>
    </row>
    <row r="231" spans="3:7" x14ac:dyDescent="0.2">
      <c r="C231" s="19"/>
      <c r="D231" s="19"/>
      <c r="E231" s="19"/>
      <c r="F231" s="19"/>
      <c r="G231" s="19"/>
    </row>
    <row r="232" spans="3:7" x14ac:dyDescent="0.2">
      <c r="C232" s="19"/>
      <c r="D232" s="19"/>
      <c r="E232" s="19"/>
      <c r="F232" s="19"/>
      <c r="G232" s="19"/>
    </row>
    <row r="233" spans="3:7" x14ac:dyDescent="0.2">
      <c r="C233" s="19"/>
      <c r="D233" s="19"/>
      <c r="E233" s="19"/>
      <c r="F233" s="19"/>
      <c r="G233" s="19"/>
    </row>
    <row r="234" spans="3:7" x14ac:dyDescent="0.2">
      <c r="C234" s="19"/>
      <c r="D234" s="19"/>
      <c r="E234" s="19"/>
      <c r="F234" s="19"/>
      <c r="G234" s="19"/>
    </row>
    <row r="235" spans="3:7" x14ac:dyDescent="0.2">
      <c r="C235" s="19"/>
      <c r="D235" s="19"/>
      <c r="E235" s="19"/>
      <c r="F235" s="19"/>
      <c r="G235" s="19"/>
    </row>
    <row r="236" spans="3:7" x14ac:dyDescent="0.2">
      <c r="C236" s="19"/>
      <c r="D236" s="19"/>
      <c r="E236" s="19"/>
      <c r="F236" s="19"/>
      <c r="G236" s="19"/>
    </row>
    <row r="237" spans="3:7" x14ac:dyDescent="0.2">
      <c r="C237" s="19"/>
      <c r="D237" s="19"/>
      <c r="E237" s="19"/>
      <c r="F237" s="19"/>
      <c r="G237" s="19"/>
    </row>
  </sheetData>
  <dataValidations count="1">
    <dataValidation type="list" showInputMessage="1" showErrorMessage="1" sqref="I3:I8" xr:uid="{C829ACA4-0958-475B-BFE0-D8EA5F394F50}">
      <formula1>Kommune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EAE46-89E3-4CCE-A13E-5E65E3B591B4}">
  <dimension ref="A1:U63"/>
  <sheetViews>
    <sheetView workbookViewId="0">
      <selection activeCell="C16" sqref="C16"/>
    </sheetView>
  </sheetViews>
  <sheetFormatPr defaultColWidth="8.7109375" defaultRowHeight="12.75" x14ac:dyDescent="0.2"/>
  <cols>
    <col min="1" max="1" width="8.7109375" style="12"/>
    <col min="2" max="2" width="25" style="12" customWidth="1"/>
    <col min="3" max="3" width="11.28515625" style="12" customWidth="1"/>
    <col min="4" max="7" width="10.85546875" style="12" customWidth="1"/>
    <col min="8" max="8" width="18.5703125" style="12" customWidth="1"/>
    <col min="9" max="9" width="14.42578125" style="12" bestFit="1" customWidth="1"/>
    <col min="10" max="10" width="21" style="12" customWidth="1"/>
    <col min="11" max="11" width="12.7109375" style="12" bestFit="1" customWidth="1"/>
    <col min="12" max="12" width="16.5703125" style="12" bestFit="1" customWidth="1"/>
    <col min="13" max="13" width="18.85546875" style="12" bestFit="1" customWidth="1"/>
    <col min="14" max="15" width="8.7109375" style="12"/>
    <col min="16" max="16" width="12" style="12" bestFit="1" customWidth="1"/>
    <col min="17" max="18" width="8.7109375" style="12"/>
    <col min="19" max="19" width="13.140625" style="12" bestFit="1" customWidth="1"/>
    <col min="20" max="20" width="8.7109375" style="12"/>
    <col min="21" max="21" width="20.140625" style="12" bestFit="1" customWidth="1"/>
    <col min="22" max="16384" width="8.7109375" style="12"/>
  </cols>
  <sheetData>
    <row r="1" spans="1:14" x14ac:dyDescent="0.2">
      <c r="A1" s="1" t="s">
        <v>82</v>
      </c>
    </row>
    <row r="2" spans="1:14" x14ac:dyDescent="0.2">
      <c r="A2" s="2" t="s">
        <v>84</v>
      </c>
    </row>
    <row r="4" spans="1:14" ht="13.5" thickBot="1" x14ac:dyDescent="0.25">
      <c r="A4" s="12" t="s">
        <v>85</v>
      </c>
    </row>
    <row r="5" spans="1:14" ht="13.5" thickBot="1" x14ac:dyDescent="0.25">
      <c r="A5" s="12" t="s">
        <v>78</v>
      </c>
      <c r="D5" s="23"/>
    </row>
    <row r="6" spans="1:14" ht="13.5" thickBot="1" x14ac:dyDescent="0.25">
      <c r="A6" s="12" t="s">
        <v>79</v>
      </c>
      <c r="D6" s="24">
        <f>+D5*(100%+D7)</f>
        <v>0</v>
      </c>
    </row>
    <row r="7" spans="1:14" x14ac:dyDescent="0.2">
      <c r="A7" s="12" t="s">
        <v>80</v>
      </c>
      <c r="D7" s="17">
        <v>0.02</v>
      </c>
    </row>
    <row r="9" spans="1:14" x14ac:dyDescent="0.2">
      <c r="A9" s="12" t="s">
        <v>1</v>
      </c>
      <c r="D9" s="13">
        <v>5.5E-2</v>
      </c>
    </row>
    <row r="10" spans="1:14" x14ac:dyDescent="0.2">
      <c r="A10" s="12" t="s">
        <v>2</v>
      </c>
      <c r="D10" s="13">
        <v>0.11</v>
      </c>
    </row>
    <row r="13" spans="1:14" x14ac:dyDescent="0.2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14" x14ac:dyDescent="0.2">
      <c r="A14" s="2"/>
      <c r="B14" s="2"/>
      <c r="C14" s="2"/>
      <c r="D14" s="2"/>
      <c r="E14" s="2"/>
      <c r="F14" s="2"/>
      <c r="G14" s="2"/>
    </row>
    <row r="15" spans="1:14" x14ac:dyDescent="0.2">
      <c r="A15" s="2"/>
      <c r="B15" s="1" t="s">
        <v>9</v>
      </c>
      <c r="C15" s="2"/>
      <c r="D15" s="2"/>
      <c r="E15" s="2"/>
      <c r="F15" s="2"/>
      <c r="G15" s="2"/>
    </row>
    <row r="16" spans="1:14" x14ac:dyDescent="0.2">
      <c r="A16" s="4">
        <v>19</v>
      </c>
      <c r="B16" s="5" t="s">
        <v>10</v>
      </c>
      <c r="C16" s="6">
        <f>('Løntabel oktober 2020'!C15/160.33)*(1+$D$7)</f>
        <v>162.56813862358953</v>
      </c>
      <c r="D16" s="6">
        <f>('Løntabel oktober 2020'!D15/160.33)*(1+$D$7)</f>
        <v>165.23039037923826</v>
      </c>
      <c r="E16" s="6">
        <f>('Løntabel oktober 2020'!E15/160.33)*(1+$D$7)</f>
        <v>167.07360218514469</v>
      </c>
      <c r="F16" s="6">
        <f>('Løntabel oktober 2020'!F15/160.33)*(1+$D$7)</f>
        <v>169.7359299354689</v>
      </c>
      <c r="G16" s="6">
        <f>('Løntabel oktober 2020'!G15/160.33)*(1+$D$7)</f>
        <v>171.57921922878549</v>
      </c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N16" s="12">
        <f>C16/('Løntabel oktober 2020'!C15/160.33)*(1+$D$7)</f>
        <v>1.0404</v>
      </c>
    </row>
    <row r="17" spans="1:15" x14ac:dyDescent="0.2">
      <c r="A17" s="2"/>
      <c r="B17" s="12" t="s">
        <v>16</v>
      </c>
      <c r="C17" s="14">
        <f>C16*$D$9</f>
        <v>8.941247624297425</v>
      </c>
      <c r="D17" s="14">
        <f>D16*$D$9</f>
        <v>9.0876714708581048</v>
      </c>
      <c r="E17" s="14">
        <f>E16*$D$9</f>
        <v>9.1890481201829584</v>
      </c>
      <c r="F17" s="14">
        <f>F16*$D$9</f>
        <v>9.3354761464507892</v>
      </c>
      <c r="G17" s="14">
        <f>G16*$D$9</f>
        <v>9.436857057583202</v>
      </c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</row>
    <row r="18" spans="1:15" x14ac:dyDescent="0.2">
      <c r="A18" s="2"/>
      <c r="B18" s="12" t="s">
        <v>22</v>
      </c>
      <c r="C18" s="14">
        <f>C16-C17</f>
        <v>153.6268909992921</v>
      </c>
      <c r="D18" s="14">
        <f>D16-D17</f>
        <v>156.14271890838015</v>
      </c>
      <c r="E18" s="14">
        <f>E16-E17</f>
        <v>157.88455406496175</v>
      </c>
      <c r="F18" s="14">
        <f>F16-F17</f>
        <v>160.40045378901812</v>
      </c>
      <c r="G18" s="14">
        <f>G16-G17</f>
        <v>162.14236217120228</v>
      </c>
      <c r="I18" s="2" t="s">
        <v>23</v>
      </c>
      <c r="J18" s="8" t="s">
        <v>24</v>
      </c>
      <c r="K18" s="2" t="s">
        <v>25</v>
      </c>
      <c r="L18" s="12" t="s">
        <v>26</v>
      </c>
    </row>
    <row r="19" spans="1:15" x14ac:dyDescent="0.2">
      <c r="A19" s="2"/>
      <c r="B19" s="12" t="s">
        <v>27</v>
      </c>
      <c r="C19" s="14">
        <f>C16*$D$10</f>
        <v>17.88249524859485</v>
      </c>
      <c r="D19" s="14">
        <f>D16*$D$10</f>
        <v>18.17534294171621</v>
      </c>
      <c r="E19" s="14">
        <f>E16*$D$10</f>
        <v>18.378096240365917</v>
      </c>
      <c r="F19" s="14">
        <f>F16*$D$10</f>
        <v>18.670952292901578</v>
      </c>
      <c r="G19" s="14">
        <f>G16*$D$10</f>
        <v>18.873714115166404</v>
      </c>
      <c r="I19" s="2"/>
      <c r="J19" s="8"/>
      <c r="K19" s="2"/>
    </row>
    <row r="20" spans="1:15" x14ac:dyDescent="0.2">
      <c r="A20" s="2"/>
      <c r="B20" s="1"/>
      <c r="C20" s="2"/>
      <c r="D20" s="2"/>
      <c r="E20" s="2"/>
      <c r="F20" s="2"/>
      <c r="G20" s="2"/>
      <c r="I20" s="2" t="s">
        <v>29</v>
      </c>
      <c r="J20" s="8" t="s">
        <v>30</v>
      </c>
      <c r="K20" s="12" t="s">
        <v>31</v>
      </c>
      <c r="L20" s="12" t="s">
        <v>32</v>
      </c>
    </row>
    <row r="21" spans="1:15" x14ac:dyDescent="0.2">
      <c r="A21" s="2"/>
      <c r="B21" s="1" t="s">
        <v>33</v>
      </c>
      <c r="C21" s="2"/>
      <c r="D21" s="2"/>
      <c r="E21" s="2"/>
      <c r="F21" s="2"/>
      <c r="G21" s="2"/>
      <c r="I21" s="2" t="s">
        <v>34</v>
      </c>
      <c r="J21" s="8" t="s">
        <v>35</v>
      </c>
      <c r="K21" s="12" t="s">
        <v>36</v>
      </c>
      <c r="L21" s="12" t="s">
        <v>37</v>
      </c>
      <c r="O21" s="25"/>
    </row>
    <row r="22" spans="1:15" x14ac:dyDescent="0.2">
      <c r="A22" s="4">
        <v>24</v>
      </c>
      <c r="B22" s="5" t="s">
        <v>10</v>
      </c>
      <c r="C22" s="6">
        <f>('Løntabel oktober 2020'!C21/160.33)*(1+$D$7)</f>
        <v>175.46085804448913</v>
      </c>
      <c r="D22" s="6">
        <f>('Løntabel oktober 2020'!D21/160.33)*(1+$D$7)</f>
        <v>178.10671712410704</v>
      </c>
      <c r="E22" s="6">
        <f>('Løntabel oktober 2020'!E21/160.33)*(1+$D$7)</f>
        <v>179.93880464316621</v>
      </c>
      <c r="F22" s="6">
        <f>('Løntabel oktober 2020'!F21/160.33)*(1+$D$7)</f>
        <v>182.58466372278411</v>
      </c>
      <c r="G22" s="6">
        <f>('Løntabel oktober 2020'!G21/160.33)*(1+$D$7)</f>
        <v>184.41604105570735</v>
      </c>
      <c r="I22" s="2" t="s">
        <v>38</v>
      </c>
      <c r="J22" s="8" t="s">
        <v>39</v>
      </c>
      <c r="K22" s="2" t="s">
        <v>40</v>
      </c>
      <c r="L22" s="12" t="s">
        <v>41</v>
      </c>
    </row>
    <row r="23" spans="1:15" x14ac:dyDescent="0.2">
      <c r="A23" s="2"/>
      <c r="B23" s="2" t="s">
        <v>16</v>
      </c>
      <c r="C23" s="14">
        <f>C22*$D$9</f>
        <v>9.6503471924469029</v>
      </c>
      <c r="D23" s="14">
        <f>D22*$D$9</f>
        <v>9.7958694418258876</v>
      </c>
      <c r="E23" s="14">
        <f>E22*$D$9</f>
        <v>9.896634255374142</v>
      </c>
      <c r="F23" s="14">
        <f>F22*$D$9</f>
        <v>10.042156504753127</v>
      </c>
      <c r="G23" s="14">
        <f>G22*$D$9</f>
        <v>10.142882258063905</v>
      </c>
      <c r="I23" s="2" t="s">
        <v>42</v>
      </c>
      <c r="K23" s="2" t="s">
        <v>43</v>
      </c>
      <c r="L23" s="2" t="s">
        <v>44</v>
      </c>
    </row>
    <row r="24" spans="1:15" x14ac:dyDescent="0.2">
      <c r="A24" s="2"/>
      <c r="B24" s="2" t="s">
        <v>22</v>
      </c>
      <c r="C24" s="14">
        <f>C22-C23</f>
        <v>165.81051085204223</v>
      </c>
      <c r="D24" s="14">
        <f>D22-D23</f>
        <v>168.31084768228115</v>
      </c>
      <c r="E24" s="14">
        <f>E22-E23</f>
        <v>170.04217038779205</v>
      </c>
      <c r="F24" s="14">
        <f>F22-F23</f>
        <v>172.54250721803098</v>
      </c>
      <c r="G24" s="14">
        <f>G22-G23</f>
        <v>174.27315879764345</v>
      </c>
      <c r="I24" s="2" t="s">
        <v>86</v>
      </c>
      <c r="K24" s="2"/>
      <c r="L24" s="2"/>
    </row>
    <row r="25" spans="1:15" x14ac:dyDescent="0.2">
      <c r="A25" s="2"/>
      <c r="B25" s="2" t="s">
        <v>27</v>
      </c>
      <c r="C25" s="14">
        <f>C22*$D$10</f>
        <v>19.300694384893806</v>
      </c>
      <c r="D25" s="14">
        <f>D22*$D$10</f>
        <v>19.591738883651775</v>
      </c>
      <c r="E25" s="14">
        <f>E22*$D$10</f>
        <v>19.793268510748284</v>
      </c>
      <c r="F25" s="14">
        <f>F22*$D$10</f>
        <v>20.084313009506253</v>
      </c>
      <c r="G25" s="14">
        <f>G22*$D$10</f>
        <v>20.285764516127809</v>
      </c>
      <c r="I25" s="2" t="s">
        <v>45</v>
      </c>
      <c r="K25" s="12" t="s">
        <v>46</v>
      </c>
      <c r="L25" s="12" t="s">
        <v>47</v>
      </c>
    </row>
    <row r="26" spans="1:15" x14ac:dyDescent="0.2">
      <c r="A26" s="2"/>
      <c r="B26" s="2"/>
      <c r="C26" s="14"/>
      <c r="D26" s="14"/>
      <c r="E26" s="14"/>
      <c r="F26" s="14"/>
      <c r="G26" s="14"/>
      <c r="I26" s="2" t="s">
        <v>48</v>
      </c>
      <c r="K26" s="12" t="s">
        <v>49</v>
      </c>
      <c r="L26" s="12" t="s">
        <v>50</v>
      </c>
    </row>
    <row r="27" spans="1:15" x14ac:dyDescent="0.2">
      <c r="A27" s="4">
        <v>25</v>
      </c>
      <c r="B27" s="5" t="s">
        <v>10</v>
      </c>
      <c r="C27" s="6">
        <f>('Løntabel oktober 2020'!C26/160.33)*(1+$D$7)</f>
        <v>178.28885797353374</v>
      </c>
      <c r="D27" s="6">
        <f>('Løntabel oktober 2020'!D26/160.33)*(1+$D$7)</f>
        <v>180.85189860214135</v>
      </c>
      <c r="E27" s="6">
        <f>('Løntabel oktober 2020'!E26/160.33)*(1+$D$7)</f>
        <v>182.62611028753687</v>
      </c>
      <c r="F27" s="6">
        <f>('Løntabel oktober 2020'!F26/160.33)*(1+$D$7)</f>
        <v>185.19049162182054</v>
      </c>
      <c r="G27" s="6">
        <f>('Løntabel oktober 2020'!G26/160.33)*(1+$D$7)</f>
        <v>186.96463213595572</v>
      </c>
      <c r="I27" s="2" t="s">
        <v>51</v>
      </c>
      <c r="L27" s="12" t="s">
        <v>52</v>
      </c>
    </row>
    <row r="28" spans="1:15" x14ac:dyDescent="0.2">
      <c r="A28" s="2"/>
      <c r="B28" s="2" t="s">
        <v>16</v>
      </c>
      <c r="C28" s="14">
        <f>C27*$D$9</f>
        <v>9.8058871885443555</v>
      </c>
      <c r="D28" s="14">
        <f>D27*$D$9</f>
        <v>9.9468544231177738</v>
      </c>
      <c r="E28" s="14">
        <f>E27*$D$9</f>
        <v>10.044436065814528</v>
      </c>
      <c r="F28" s="14">
        <f>F27*$D$9</f>
        <v>10.18547703920013</v>
      </c>
      <c r="G28" s="14">
        <f>G27*$D$9</f>
        <v>10.283054767477564</v>
      </c>
      <c r="I28" s="11" t="s">
        <v>53</v>
      </c>
      <c r="L28" s="12" t="s">
        <v>54</v>
      </c>
    </row>
    <row r="29" spans="1:15" x14ac:dyDescent="0.2">
      <c r="A29" s="2"/>
      <c r="B29" s="2" t="s">
        <v>22</v>
      </c>
      <c r="C29" s="14">
        <f>C27-C28</f>
        <v>168.48297078498939</v>
      </c>
      <c r="D29" s="14">
        <f>D27-D28</f>
        <v>170.90504417902358</v>
      </c>
      <c r="E29" s="14">
        <f>E27-E28</f>
        <v>172.58167422172235</v>
      </c>
      <c r="F29" s="14">
        <f>F27-F28</f>
        <v>175.00501458262042</v>
      </c>
      <c r="G29" s="14">
        <f>G27-G28</f>
        <v>176.68157736847817</v>
      </c>
      <c r="I29" s="11"/>
    </row>
    <row r="30" spans="1:15" x14ac:dyDescent="0.2">
      <c r="A30" s="2"/>
      <c r="B30" s="2" t="s">
        <v>27</v>
      </c>
      <c r="C30" s="14">
        <f>C27*$D$10</f>
        <v>19.611774377088711</v>
      </c>
      <c r="D30" s="14">
        <f>D27*$D$10</f>
        <v>19.893708846235548</v>
      </c>
      <c r="E30" s="14">
        <f>E27*$D$10</f>
        <v>20.088872131629056</v>
      </c>
      <c r="F30" s="14">
        <f>F27*$D$10</f>
        <v>20.37095407840026</v>
      </c>
      <c r="G30" s="14">
        <f>G27*$D$10</f>
        <v>20.566109534955128</v>
      </c>
      <c r="I30" s="11" t="s">
        <v>55</v>
      </c>
      <c r="L30" s="2" t="s">
        <v>56</v>
      </c>
    </row>
    <row r="31" spans="1:15" x14ac:dyDescent="0.2">
      <c r="A31" s="2"/>
      <c r="B31" s="2"/>
      <c r="C31" s="14"/>
      <c r="D31" s="14"/>
      <c r="E31" s="14"/>
      <c r="F31" s="14"/>
      <c r="G31" s="14"/>
      <c r="I31" s="11" t="s">
        <v>57</v>
      </c>
      <c r="L31" s="12" t="s">
        <v>58</v>
      </c>
    </row>
    <row r="32" spans="1:15" x14ac:dyDescent="0.2">
      <c r="A32" s="4">
        <v>26</v>
      </c>
      <c r="B32" s="5" t="s">
        <v>10</v>
      </c>
      <c r="C32" s="6">
        <f>('Løntabel oktober 2020'!C31/160.33)*(1+$D$7)</f>
        <v>181.18190287176679</v>
      </c>
      <c r="D32" s="6">
        <f>('Løntabel oktober 2020'!D31/160.33)*(1+$D$7)</f>
        <v>183.6574949826709</v>
      </c>
      <c r="E32" s="6">
        <f>('Løntabel oktober 2020'!E31/160.33)*(1+$D$7)</f>
        <v>185.37048327349262</v>
      </c>
      <c r="F32" s="6">
        <f>('Løntabel oktober 2020'!F31/160.33)*(1+$D$7)</f>
        <v>187.84553966356435</v>
      </c>
      <c r="G32" s="6">
        <f>('Løntabel oktober 2020'!G31/160.33)*(1+$D$7)</f>
        <v>189.55858966151391</v>
      </c>
      <c r="L32" s="12" t="s">
        <v>59</v>
      </c>
    </row>
    <row r="33" spans="1:21" x14ac:dyDescent="0.2">
      <c r="A33" s="2"/>
      <c r="B33" s="2" t="s">
        <v>16</v>
      </c>
      <c r="C33" s="14">
        <f>C32*$D$9</f>
        <v>9.9650046579471745</v>
      </c>
      <c r="D33" s="14">
        <f>D32*$D$9</f>
        <v>10.101162224046899</v>
      </c>
      <c r="E33" s="14">
        <f>E32*$D$9</f>
        <v>10.195376580042094</v>
      </c>
      <c r="F33" s="14">
        <f>F32*$D$9</f>
        <v>10.331504681496039</v>
      </c>
      <c r="G33" s="14">
        <f>G32*$D$9</f>
        <v>10.425722431383265</v>
      </c>
      <c r="L33" s="12" t="s">
        <v>60</v>
      </c>
    </row>
    <row r="34" spans="1:21" x14ac:dyDescent="0.2">
      <c r="A34" s="2"/>
      <c r="B34" s="2" t="s">
        <v>22</v>
      </c>
      <c r="C34" s="14">
        <f>C32-C33</f>
        <v>171.21689821381963</v>
      </c>
      <c r="D34" s="14">
        <f>D32-D33</f>
        <v>173.556332758624</v>
      </c>
      <c r="E34" s="14">
        <f>E32-E33</f>
        <v>175.17510669345052</v>
      </c>
      <c r="F34" s="14">
        <f>F32-F33</f>
        <v>177.51403498206832</v>
      </c>
      <c r="G34" s="14">
        <f>G32-G33</f>
        <v>179.13286723013064</v>
      </c>
      <c r="L34" s="12" t="s">
        <v>61</v>
      </c>
    </row>
    <row r="35" spans="1:21" ht="13.5" thickBot="1" x14ac:dyDescent="0.25">
      <c r="A35" s="2"/>
      <c r="B35" s="2" t="s">
        <v>27</v>
      </c>
      <c r="C35" s="14">
        <f>C32*$D$10</f>
        <v>19.930009315894349</v>
      </c>
      <c r="D35" s="14">
        <f>D32*$D$10</f>
        <v>20.202324448093798</v>
      </c>
      <c r="E35" s="14">
        <f>E32*$D$10</f>
        <v>20.390753160084188</v>
      </c>
      <c r="F35" s="14">
        <f>F32*$D$10</f>
        <v>20.663009362992078</v>
      </c>
      <c r="G35" s="14">
        <f>G32*$D$10</f>
        <v>20.851444862766531</v>
      </c>
      <c r="L35" s="12" t="s">
        <v>62</v>
      </c>
    </row>
    <row r="36" spans="1:21" ht="12.75" customHeight="1" x14ac:dyDescent="0.2">
      <c r="A36" s="34">
        <v>27</v>
      </c>
      <c r="B36" s="35" t="s">
        <v>10</v>
      </c>
      <c r="C36" s="36">
        <f>('Løntabel oktober 2021'!C37/160.33)</f>
        <v>184.14129368196407</v>
      </c>
      <c r="D36" s="36">
        <f>('Løntabel oktober 2021'!D37/160.33)</f>
        <v>186.5215964391848</v>
      </c>
      <c r="E36" s="36">
        <f>('Løntabel oktober 2021'!E37/160.33)</f>
        <v>188.16892964247049</v>
      </c>
      <c r="F36" s="36">
        <f>('Løntabel oktober 2021'!F37/160.33)</f>
        <v>190.54923239969119</v>
      </c>
      <c r="G36" s="36">
        <f>('Løntabel oktober 2021'!G37/160.33)</f>
        <v>192.19656560297696</v>
      </c>
      <c r="H36" s="45" t="s">
        <v>89</v>
      </c>
      <c r="I36" s="46"/>
      <c r="J36" s="47"/>
      <c r="L36" s="12" t="s">
        <v>63</v>
      </c>
      <c r="U36" s="27"/>
    </row>
    <row r="37" spans="1:21" x14ac:dyDescent="0.2">
      <c r="A37" s="37"/>
      <c r="B37" s="2" t="s">
        <v>16</v>
      </c>
      <c r="C37" s="38">
        <f>C36*$D$9</f>
        <v>10.127771152508023</v>
      </c>
      <c r="D37" s="38">
        <f>D36*$D$9</f>
        <v>10.258687804155164</v>
      </c>
      <c r="E37" s="38">
        <f>E36*$D$9</f>
        <v>10.349291130335876</v>
      </c>
      <c r="F37" s="38">
        <f>F36*$D$9</f>
        <v>10.480207781983015</v>
      </c>
      <c r="G37" s="38">
        <f>G36*$D$9</f>
        <v>10.570811108163733</v>
      </c>
      <c r="H37" s="48"/>
      <c r="I37" s="49"/>
      <c r="J37" s="50"/>
      <c r="L37" s="12" t="s">
        <v>64</v>
      </c>
      <c r="N37" s="26"/>
      <c r="P37" s="26"/>
      <c r="U37" s="27"/>
    </row>
    <row r="38" spans="1:21" x14ac:dyDescent="0.2">
      <c r="A38" s="37"/>
      <c r="B38" s="2" t="s">
        <v>22</v>
      </c>
      <c r="C38" s="38">
        <f>C36-C37</f>
        <v>174.01352252945605</v>
      </c>
      <c r="D38" s="38">
        <f>D36-D37</f>
        <v>176.26290863502965</v>
      </c>
      <c r="E38" s="38">
        <f>E36-E37</f>
        <v>177.81963851213462</v>
      </c>
      <c r="F38" s="38">
        <f>F36-F37</f>
        <v>180.06902461770818</v>
      </c>
      <c r="G38" s="38">
        <f>G36-G37</f>
        <v>181.62575449481324</v>
      </c>
      <c r="H38" s="48"/>
      <c r="I38" s="49"/>
      <c r="J38" s="50"/>
      <c r="L38" s="2" t="s">
        <v>65</v>
      </c>
      <c r="U38" s="27"/>
    </row>
    <row r="39" spans="1:21" ht="13.5" thickBot="1" x14ac:dyDescent="0.25">
      <c r="A39" s="39"/>
      <c r="B39" s="40" t="s">
        <v>27</v>
      </c>
      <c r="C39" s="41">
        <f>C36*$D$10</f>
        <v>20.255542305016046</v>
      </c>
      <c r="D39" s="41">
        <f>D36*$D$10</f>
        <v>20.517375608310328</v>
      </c>
      <c r="E39" s="41">
        <f>E36*$D$10</f>
        <v>20.698582260671753</v>
      </c>
      <c r="F39" s="41">
        <f>F36*$D$10</f>
        <v>20.960415563966031</v>
      </c>
      <c r="G39" s="41">
        <f>G36*$D$10</f>
        <v>21.141622216327466</v>
      </c>
      <c r="H39" s="51"/>
      <c r="I39" s="52"/>
      <c r="J39" s="53"/>
      <c r="L39" s="12" t="s">
        <v>66</v>
      </c>
      <c r="U39" s="27"/>
    </row>
    <row r="40" spans="1:21" x14ac:dyDescent="0.2">
      <c r="A40" s="2"/>
      <c r="B40" s="2"/>
      <c r="C40" s="14"/>
      <c r="D40" s="14"/>
      <c r="E40" s="14"/>
      <c r="F40" s="14"/>
      <c r="G40" s="14"/>
    </row>
    <row r="41" spans="1:21" x14ac:dyDescent="0.2">
      <c r="A41" s="4">
        <v>28</v>
      </c>
      <c r="B41" s="5" t="s">
        <v>10</v>
      </c>
      <c r="C41" s="6">
        <f>('Løntabel oktober 2020'!C36/160.33)*(1+$D$7)</f>
        <v>187.16581600162013</v>
      </c>
      <c r="D41" s="6">
        <f>('Løntabel oktober 2020'!D36/160.33)*(1+$D$7)</f>
        <v>189.44485431355292</v>
      </c>
      <c r="E41" s="6">
        <f>('Løntabel oktober 2020'!E36/160.33)*(1+$D$7)</f>
        <v>191.02251219997711</v>
      </c>
      <c r="F41" s="6">
        <f>('Løntabel oktober 2020'!F36/160.33)*(1+$D$7)</f>
        <v>193.30155051190988</v>
      </c>
      <c r="G41" s="6">
        <f>('Løntabel oktober 2020'!G36/160.33)*(1+$D$7)</f>
        <v>194.87861097037361</v>
      </c>
    </row>
    <row r="42" spans="1:21" x14ac:dyDescent="0.2">
      <c r="A42" s="2"/>
      <c r="B42" s="2" t="s">
        <v>16</v>
      </c>
      <c r="C42" s="14">
        <f>C41*$D$9</f>
        <v>10.294119880089108</v>
      </c>
      <c r="D42" s="14">
        <f>D41*$D$9</f>
        <v>10.419466987245411</v>
      </c>
      <c r="E42" s="14">
        <f>E41*$D$9</f>
        <v>10.506238170998742</v>
      </c>
      <c r="F42" s="14">
        <f>F41*$D$9</f>
        <v>10.631585278155043</v>
      </c>
      <c r="G42" s="14">
        <f>G41*$D$9</f>
        <v>10.718323603370548</v>
      </c>
    </row>
    <row r="43" spans="1:21" x14ac:dyDescent="0.2">
      <c r="A43" s="2"/>
      <c r="B43" s="2" t="s">
        <v>22</v>
      </c>
      <c r="C43" s="14">
        <f>C41-C42</f>
        <v>176.87169612153102</v>
      </c>
      <c r="D43" s="14">
        <f>D41-D42</f>
        <v>179.02538732630751</v>
      </c>
      <c r="E43" s="14">
        <f>E41-E42</f>
        <v>180.51627402897839</v>
      </c>
      <c r="F43" s="14">
        <f>F41-F42</f>
        <v>182.66996523375485</v>
      </c>
      <c r="G43" s="14">
        <f>G41-G42</f>
        <v>184.16028736700306</v>
      </c>
    </row>
    <row r="44" spans="1:21" x14ac:dyDescent="0.2">
      <c r="A44" s="2"/>
      <c r="B44" s="2" t="s">
        <v>27</v>
      </c>
      <c r="C44" s="14">
        <f>C41*$D$10</f>
        <v>20.588239760178215</v>
      </c>
      <c r="D44" s="14">
        <f>D41*$D$10</f>
        <v>20.838933974490821</v>
      </c>
      <c r="E44" s="14">
        <f>E41*$D$10</f>
        <v>21.012476341997484</v>
      </c>
      <c r="F44" s="14">
        <f>F41*$D$10</f>
        <v>21.263170556310087</v>
      </c>
      <c r="G44" s="14">
        <f>G41*$D$10</f>
        <v>21.436647206741096</v>
      </c>
    </row>
    <row r="45" spans="1:21" x14ac:dyDescent="0.2">
      <c r="A45" s="4">
        <v>29</v>
      </c>
      <c r="B45" s="5" t="s">
        <v>10</v>
      </c>
      <c r="C45" s="6">
        <f>('Løntabel oktober 2020'!C40/160.33)*(1+$D$7)</f>
        <v>190.25870055260674</v>
      </c>
      <c r="D45" s="6">
        <f>('Løntabel oktober 2020'!D40/160.33)*(1+$D$7)</f>
        <v>192.42990311768747</v>
      </c>
      <c r="E45" s="6">
        <f>('Løntabel oktober 2020'!E40/160.33)*(1+$D$7)</f>
        <v>193.93265847357654</v>
      </c>
      <c r="F45" s="6">
        <f>('Løntabel oktober 2020'!F40/160.33)*(1+$D$7)</f>
        <v>196.10326361069693</v>
      </c>
      <c r="G45" s="6">
        <f>('Løntabel oktober 2020'!G40/160.33)*(1+$D$7)</f>
        <v>197.60661639454648</v>
      </c>
    </row>
    <row r="46" spans="1:21" x14ac:dyDescent="0.2">
      <c r="A46" s="2"/>
      <c r="B46" s="2" t="s">
        <v>16</v>
      </c>
      <c r="C46" s="14">
        <f>C45*$D$9</f>
        <v>10.46422853039337</v>
      </c>
      <c r="D46" s="14">
        <f>D45*$D$9</f>
        <v>10.583644671472811</v>
      </c>
      <c r="E46" s="14">
        <f>E45*$D$9</f>
        <v>10.66629621604671</v>
      </c>
      <c r="F46" s="14">
        <f>F45*$D$9</f>
        <v>10.785679498588332</v>
      </c>
      <c r="G46" s="14">
        <f>G45*$D$9</f>
        <v>10.868363901700056</v>
      </c>
    </row>
    <row r="47" spans="1:21" x14ac:dyDescent="0.2">
      <c r="A47" s="2"/>
      <c r="B47" s="2" t="s">
        <v>22</v>
      </c>
      <c r="C47" s="14">
        <f>C45-C46</f>
        <v>179.79447202221337</v>
      </c>
      <c r="D47" s="14">
        <f>D45-D46</f>
        <v>181.84625844621468</v>
      </c>
      <c r="E47" s="14">
        <f>E45-E46</f>
        <v>183.26636225752983</v>
      </c>
      <c r="F47" s="14">
        <f>F45-F46</f>
        <v>185.31758411210859</v>
      </c>
      <c r="G47" s="14">
        <f>G45-G46</f>
        <v>186.73825249284641</v>
      </c>
    </row>
    <row r="48" spans="1:21" x14ac:dyDescent="0.2">
      <c r="A48" s="2"/>
      <c r="B48" s="2" t="s">
        <v>27</v>
      </c>
      <c r="C48" s="14">
        <f>C45*$D$10</f>
        <v>20.928457060786741</v>
      </c>
      <c r="D48" s="14">
        <f>D45*$D$10</f>
        <v>21.167289342945622</v>
      </c>
      <c r="E48" s="14">
        <f>E45*$D$10</f>
        <v>21.332592432093421</v>
      </c>
      <c r="F48" s="14">
        <f>F45*$D$10</f>
        <v>21.571358997176663</v>
      </c>
      <c r="G48" s="14">
        <f>G45*$D$10</f>
        <v>21.736727803400111</v>
      </c>
    </row>
    <row r="49" spans="1:19" x14ac:dyDescent="0.2">
      <c r="A49" s="4">
        <v>30</v>
      </c>
      <c r="B49" s="5" t="s">
        <v>10</v>
      </c>
      <c r="C49" s="6">
        <f>('Løntabel oktober 2020'!C44/160.33)*(1+$D$7)</f>
        <v>193.41861191769618</v>
      </c>
      <c r="D49" s="6">
        <f>('Løntabel oktober 2020'!D44/160.33)*(1+$D$7)</f>
        <v>195.47417196839663</v>
      </c>
      <c r="E49" s="6">
        <f>('Løntabel oktober 2020'!E44/160.33)*(1+$D$7)</f>
        <v>196.89799215501799</v>
      </c>
      <c r="F49" s="6">
        <f>('Løntabel oktober 2020'!F44/160.33)*(1+$D$7)</f>
        <v>198.95351773126643</v>
      </c>
      <c r="G49" s="6">
        <f>('Løntabel oktober 2020'!G44/160.33)*(1+$D$7)</f>
        <v>200.37674048992739</v>
      </c>
    </row>
    <row r="50" spans="1:19" x14ac:dyDescent="0.2">
      <c r="A50" s="2"/>
      <c r="B50" s="2" t="s">
        <v>16</v>
      </c>
      <c r="C50" s="14">
        <f>C49*$D$9</f>
        <v>10.63802365547329</v>
      </c>
      <c r="D50" s="14">
        <f>D49*$D$9</f>
        <v>10.751079458261815</v>
      </c>
      <c r="E50" s="14">
        <f>E49*$D$9</f>
        <v>10.82938956852599</v>
      </c>
      <c r="F50" s="14">
        <f>F49*$D$9</f>
        <v>10.942443475219653</v>
      </c>
      <c r="G50" s="14">
        <f>G49*$D$9</f>
        <v>11.020720726946006</v>
      </c>
    </row>
    <row r="51" spans="1:19" x14ac:dyDescent="0.2">
      <c r="A51" s="2"/>
      <c r="B51" s="2" t="s">
        <v>22</v>
      </c>
      <c r="C51" s="14">
        <f>C49-C50</f>
        <v>182.78058826222289</v>
      </c>
      <c r="D51" s="14">
        <f>D49-D50</f>
        <v>184.72309251013482</v>
      </c>
      <c r="E51" s="14">
        <f>E49-E50</f>
        <v>186.06860258649201</v>
      </c>
      <c r="F51" s="14">
        <f>F49-F50</f>
        <v>188.01107425604678</v>
      </c>
      <c r="G51" s="14">
        <f>G49-G50</f>
        <v>189.35601976298139</v>
      </c>
    </row>
    <row r="52" spans="1:19" x14ac:dyDescent="0.2">
      <c r="A52" s="2"/>
      <c r="B52" s="2" t="s">
        <v>27</v>
      </c>
      <c r="C52" s="14">
        <f>C49*$D$10</f>
        <v>21.276047310946581</v>
      </c>
      <c r="D52" s="14">
        <f>D49*$D$10</f>
        <v>21.50215891652363</v>
      </c>
      <c r="E52" s="14">
        <f>E49*$D$10</f>
        <v>21.65877913705198</v>
      </c>
      <c r="F52" s="14">
        <f>F49*$D$10</f>
        <v>21.884886950439306</v>
      </c>
      <c r="G52" s="14">
        <f>G49*$D$10</f>
        <v>22.041441453892013</v>
      </c>
    </row>
    <row r="53" spans="1:19" x14ac:dyDescent="0.2">
      <c r="A53" s="2"/>
      <c r="B53" s="2"/>
      <c r="C53" s="14"/>
      <c r="D53" s="14"/>
      <c r="E53" s="14"/>
      <c r="F53" s="14"/>
      <c r="G53" s="14"/>
    </row>
    <row r="54" spans="1:19" x14ac:dyDescent="0.2">
      <c r="A54" s="4">
        <v>31</v>
      </c>
      <c r="B54" s="5" t="s">
        <v>10</v>
      </c>
      <c r="C54" s="6">
        <f>('Løntabel oktober 2020'!C49/160.33)*(1+$D$7)</f>
        <v>196.65013422994735</v>
      </c>
      <c r="D54" s="6">
        <f>('Løntabel oktober 2020'!D49/160.33)*(1+$D$7)</f>
        <v>198.58408321625464</v>
      </c>
      <c r="E54" s="6">
        <f>('Løntabel oktober 2020'!E49/160.33)*(1+$D$7)</f>
        <v>199.92247120453885</v>
      </c>
      <c r="F54" s="6">
        <f>('Løntabel oktober 2020'!F49/160.33)*(1+$D$7)</f>
        <v>201.85642019084611</v>
      </c>
      <c r="G54" s="6">
        <f>('Løntabel oktober 2020'!G49/160.33)*(1+$D$7)</f>
        <v>203.19480817913032</v>
      </c>
    </row>
    <row r="55" spans="1:19" x14ac:dyDescent="0.2">
      <c r="A55" s="2"/>
      <c r="B55" s="2" t="s">
        <v>16</v>
      </c>
      <c r="C55" s="14">
        <f>C54*$D$9</f>
        <v>10.815757382647105</v>
      </c>
      <c r="D55" s="14">
        <f>D54*$D$9</f>
        <v>10.922124576894005</v>
      </c>
      <c r="E55" s="14">
        <f>E54*$D$9</f>
        <v>10.995735916249638</v>
      </c>
      <c r="F55" s="14">
        <f>F54*$D$9</f>
        <v>11.102103110496536</v>
      </c>
      <c r="G55" s="14">
        <f>G54*$D$9</f>
        <v>11.175714449852167</v>
      </c>
    </row>
    <row r="56" spans="1:19" x14ac:dyDescent="0.2">
      <c r="A56" s="2"/>
      <c r="B56" s="2" t="s">
        <v>22</v>
      </c>
      <c r="C56" s="14">
        <f>C54-C55</f>
        <v>185.83437684730026</v>
      </c>
      <c r="D56" s="14">
        <f>D54-D55</f>
        <v>187.66195863936065</v>
      </c>
      <c r="E56" s="14">
        <f>E54-E55</f>
        <v>188.92673528828922</v>
      </c>
      <c r="F56" s="14">
        <f>F54-F55</f>
        <v>190.75431708034958</v>
      </c>
      <c r="G56" s="14">
        <f>G54-G55</f>
        <v>192.01909372927815</v>
      </c>
      <c r="S56" s="26"/>
    </row>
    <row r="57" spans="1:19" x14ac:dyDescent="0.2">
      <c r="A57" s="2"/>
      <c r="B57" s="2" t="s">
        <v>27</v>
      </c>
      <c r="C57" s="14">
        <f>C54*$D$10</f>
        <v>21.631514765294209</v>
      </c>
      <c r="D57" s="14">
        <f>D54*$D$10</f>
        <v>21.844249153788009</v>
      </c>
      <c r="E57" s="14">
        <f>E54*$D$10</f>
        <v>21.991471832499276</v>
      </c>
      <c r="F57" s="14">
        <f>F54*$D$10</f>
        <v>22.204206220993072</v>
      </c>
      <c r="G57" s="14">
        <f>G54*$D$10</f>
        <v>22.351428899704334</v>
      </c>
    </row>
    <row r="58" spans="1:19" x14ac:dyDescent="0.2">
      <c r="A58" s="2"/>
      <c r="B58" s="1"/>
      <c r="C58" s="2"/>
      <c r="D58" s="2"/>
      <c r="E58" s="2"/>
      <c r="F58" s="2"/>
      <c r="G58" s="2"/>
    </row>
    <row r="59" spans="1:19" x14ac:dyDescent="0.2">
      <c r="A59" s="2"/>
      <c r="B59" s="1" t="s">
        <v>67</v>
      </c>
      <c r="C59" s="2"/>
      <c r="D59" s="2"/>
      <c r="E59" s="2"/>
      <c r="F59" s="2"/>
      <c r="G59" s="2"/>
    </row>
    <row r="60" spans="1:19" x14ac:dyDescent="0.2">
      <c r="A60" s="4">
        <v>39</v>
      </c>
      <c r="B60" s="5" t="s">
        <v>10</v>
      </c>
      <c r="C60" s="6">
        <f>('Løntabel oktober 2020'!C55/160.33)*(1+$D$7)</f>
        <v>225.43914214265357</v>
      </c>
      <c r="D60" s="6">
        <f>('Løntabel oktober 2020'!D55/160.33)*(1+$D$7)</f>
        <v>226.10042021632046</v>
      </c>
      <c r="E60" s="6">
        <f>('Løntabel oktober 2020'!E55/160.33)*(1+$D$7)</f>
        <v>226.55792427921298</v>
      </c>
      <c r="F60" s="6">
        <f>('Løntabel oktober 2020'!F55/160.33)*(1+$D$7)</f>
        <v>227.21925342915796</v>
      </c>
      <c r="G60" s="6">
        <f>('Løntabel oktober 2020'!G55/160.33)*(1+$D$7)</f>
        <v>227.67748067478416</v>
      </c>
    </row>
    <row r="61" spans="1:19" x14ac:dyDescent="0.2">
      <c r="A61" s="2"/>
      <c r="B61" s="2" t="s">
        <v>16</v>
      </c>
      <c r="C61" s="14">
        <f>C60*$D$9</f>
        <v>12.399152817845946</v>
      </c>
      <c r="D61" s="14">
        <f>D60*$D$9</f>
        <v>12.435523111897625</v>
      </c>
      <c r="E61" s="14">
        <f>E60*$D$9</f>
        <v>12.460685835356713</v>
      </c>
      <c r="F61" s="14">
        <f>F60*$D$9</f>
        <v>12.497058938603688</v>
      </c>
      <c r="G61" s="14">
        <f>G60*$D$9</f>
        <v>12.522261437113128</v>
      </c>
    </row>
    <row r="62" spans="1:19" x14ac:dyDescent="0.2">
      <c r="A62" s="2"/>
      <c r="B62" s="2" t="s">
        <v>22</v>
      </c>
      <c r="C62" s="14">
        <f>C60-C61</f>
        <v>213.03998932480761</v>
      </c>
      <c r="D62" s="14">
        <f>D60-D61</f>
        <v>213.66489710442283</v>
      </c>
      <c r="E62" s="14">
        <f>E60-E61</f>
        <v>214.09723844385627</v>
      </c>
      <c r="F62" s="14">
        <f>F60-F61</f>
        <v>214.72219449055427</v>
      </c>
      <c r="G62" s="14">
        <f>G60-G61</f>
        <v>215.15521923767105</v>
      </c>
    </row>
    <row r="63" spans="1:19" x14ac:dyDescent="0.2">
      <c r="A63" s="2"/>
      <c r="B63" s="2" t="s">
        <v>27</v>
      </c>
      <c r="C63" s="14">
        <f>C60*$D$10</f>
        <v>24.798305635691893</v>
      </c>
      <c r="D63" s="14">
        <f>D60*$D$10</f>
        <v>24.871046223795251</v>
      </c>
      <c r="E63" s="14">
        <f>E60*$D$10</f>
        <v>24.921371670713427</v>
      </c>
      <c r="F63" s="14">
        <f>F60*$D$10</f>
        <v>24.994117877207376</v>
      </c>
      <c r="G63" s="14">
        <f>G60*$D$10</f>
        <v>25.044522874226256</v>
      </c>
    </row>
  </sheetData>
  <mergeCells count="1">
    <mergeCell ref="H36:J39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45D3A-0A7D-4DF8-A5D3-5F20CE2A1E33}">
  <dimension ref="A1:U63"/>
  <sheetViews>
    <sheetView workbookViewId="0">
      <selection activeCell="C16" sqref="C16"/>
    </sheetView>
  </sheetViews>
  <sheetFormatPr defaultColWidth="8.7109375" defaultRowHeight="12.75" x14ac:dyDescent="0.2"/>
  <cols>
    <col min="1" max="1" width="8.7109375" style="12"/>
    <col min="2" max="2" width="25" style="12" customWidth="1"/>
    <col min="3" max="3" width="11.28515625" style="12" customWidth="1"/>
    <col min="4" max="7" width="10.85546875" style="12" customWidth="1"/>
    <col min="8" max="8" width="18.5703125" style="12" customWidth="1"/>
    <col min="9" max="9" width="14.42578125" style="12" bestFit="1" customWidth="1"/>
    <col min="10" max="10" width="21" style="12" customWidth="1"/>
    <col min="11" max="11" width="12.7109375" style="12" bestFit="1" customWidth="1"/>
    <col min="12" max="12" width="16.5703125" style="12" bestFit="1" customWidth="1"/>
    <col min="13" max="13" width="18.85546875" style="12" bestFit="1" customWidth="1"/>
    <col min="14" max="14" width="8.7109375" style="12"/>
    <col min="15" max="15" width="13.42578125" style="12" bestFit="1" customWidth="1"/>
    <col min="16" max="16" width="12" style="12" bestFit="1" customWidth="1"/>
    <col min="17" max="18" width="8.7109375" style="12"/>
    <col min="19" max="19" width="13.140625" style="12" bestFit="1" customWidth="1"/>
    <col min="20" max="20" width="8.7109375" style="12"/>
    <col min="21" max="21" width="20.140625" style="12" bestFit="1" customWidth="1"/>
    <col min="22" max="16384" width="8.7109375" style="12"/>
  </cols>
  <sheetData>
    <row r="1" spans="1:14" x14ac:dyDescent="0.2">
      <c r="A1" s="1" t="s">
        <v>82</v>
      </c>
    </row>
    <row r="2" spans="1:14" x14ac:dyDescent="0.2">
      <c r="A2" s="2" t="s">
        <v>94</v>
      </c>
    </row>
    <row r="4" spans="1:14" ht="13.5" thickBot="1" x14ac:dyDescent="0.25">
      <c r="A4" s="12" t="s">
        <v>95</v>
      </c>
    </row>
    <row r="5" spans="1:14" ht="13.5" thickBot="1" x14ac:dyDescent="0.25">
      <c r="A5" s="12" t="s">
        <v>78</v>
      </c>
      <c r="D5" s="23"/>
    </row>
    <row r="6" spans="1:14" ht="13.5" thickBot="1" x14ac:dyDescent="0.25">
      <c r="A6" s="12" t="s">
        <v>79</v>
      </c>
      <c r="D6" s="24">
        <f>+D5*(100%+D7)</f>
        <v>0</v>
      </c>
    </row>
    <row r="7" spans="1:14" x14ac:dyDescent="0.2">
      <c r="A7" s="12" t="s">
        <v>80</v>
      </c>
      <c r="D7" s="17">
        <v>2.5000000000000001E-2</v>
      </c>
    </row>
    <row r="9" spans="1:14" x14ac:dyDescent="0.2">
      <c r="A9" s="12" t="s">
        <v>1</v>
      </c>
      <c r="D9" s="13">
        <v>5.5E-2</v>
      </c>
    </row>
    <row r="10" spans="1:14" x14ac:dyDescent="0.2">
      <c r="A10" s="12" t="s">
        <v>2</v>
      </c>
      <c r="D10" s="13">
        <v>0.11</v>
      </c>
    </row>
    <row r="13" spans="1:14" x14ac:dyDescent="0.2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14" x14ac:dyDescent="0.2">
      <c r="A14" s="2"/>
      <c r="B14" s="2"/>
      <c r="C14" s="2"/>
      <c r="D14" s="2"/>
      <c r="E14" s="2"/>
      <c r="F14" s="2"/>
      <c r="G14" s="2"/>
    </row>
    <row r="15" spans="1:14" x14ac:dyDescent="0.2">
      <c r="A15" s="2"/>
      <c r="B15" s="1" t="s">
        <v>9</v>
      </c>
      <c r="C15" s="2"/>
      <c r="D15" s="2"/>
      <c r="E15" s="2"/>
      <c r="F15" s="2"/>
      <c r="G15" s="2"/>
    </row>
    <row r="16" spans="1:14" x14ac:dyDescent="0.2">
      <c r="A16" s="4">
        <v>19</v>
      </c>
      <c r="B16" s="5" t="s">
        <v>10</v>
      </c>
      <c r="C16" s="6">
        <f>('Løntabel oktober 2021'!C16/160.33)*(1+$D$7)</f>
        <v>166.63234208917922</v>
      </c>
      <c r="D16" s="6">
        <f>('Løntabel oktober 2021'!D16/160.33)*(1+$D$7)</f>
        <v>169.36115013871921</v>
      </c>
      <c r="E16" s="6">
        <f>('Løntabel oktober 2021'!E16/160.33)*(1+$D$7)</f>
        <v>171.25044223977329</v>
      </c>
      <c r="F16" s="6">
        <f>('Løntabel oktober 2021'!F16/160.33)*(1+$D$7)</f>
        <v>173.97932818385561</v>
      </c>
      <c r="G16" s="6">
        <f>('Løntabel oktober 2021'!G16/160.33)*(1+$D$7)</f>
        <v>175.86869970950511</v>
      </c>
      <c r="H16" s="14"/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N16" s="28"/>
    </row>
    <row r="17" spans="1:15" x14ac:dyDescent="0.2">
      <c r="A17" s="2"/>
      <c r="B17" s="12" t="s">
        <v>16</v>
      </c>
      <c r="C17" s="14">
        <f>C16*$D$9</f>
        <v>9.1647788149048566</v>
      </c>
      <c r="D17" s="14">
        <f>D16*$D$9</f>
        <v>9.3148632576295558</v>
      </c>
      <c r="E17" s="14">
        <f>E16*$D$9</f>
        <v>9.4187743231875309</v>
      </c>
      <c r="F17" s="14">
        <f>F16*$D$9</f>
        <v>9.5688630501120588</v>
      </c>
      <c r="G17" s="14">
        <f>G16*$D$9</f>
        <v>9.6727784840227802</v>
      </c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28"/>
    </row>
    <row r="18" spans="1:15" x14ac:dyDescent="0.2">
      <c r="A18" s="2"/>
      <c r="B18" s="12" t="s">
        <v>22</v>
      </c>
      <c r="C18" s="14">
        <f>C16-C17</f>
        <v>157.46756327427437</v>
      </c>
      <c r="D18" s="14">
        <f>D16-D17</f>
        <v>160.04628688108966</v>
      </c>
      <c r="E18" s="14">
        <f>E16-E17</f>
        <v>161.83166791658576</v>
      </c>
      <c r="F18" s="14">
        <f>F16-F17</f>
        <v>164.41046513374354</v>
      </c>
      <c r="G18" s="14">
        <f>G16-G17</f>
        <v>166.19592122548232</v>
      </c>
      <c r="I18" s="2" t="s">
        <v>23</v>
      </c>
      <c r="J18" s="8" t="s">
        <v>24</v>
      </c>
      <c r="K18" s="2" t="s">
        <v>25</v>
      </c>
      <c r="L18" s="12" t="s">
        <v>26</v>
      </c>
      <c r="N18" s="28"/>
    </row>
    <row r="19" spans="1:15" x14ac:dyDescent="0.2">
      <c r="A19" s="2"/>
      <c r="B19" s="12" t="s">
        <v>27</v>
      </c>
      <c r="C19" s="14">
        <f>C16*$D$10</f>
        <v>18.329557629809713</v>
      </c>
      <c r="D19" s="14">
        <f>D16*$D$10</f>
        <v>18.629726515259112</v>
      </c>
      <c r="E19" s="14">
        <f>E16*$D$10</f>
        <v>18.837548646375062</v>
      </c>
      <c r="F19" s="14">
        <f>F16*$D$10</f>
        <v>19.137726100224118</v>
      </c>
      <c r="G19" s="14">
        <f>G16*$D$10</f>
        <v>19.34555696804556</v>
      </c>
      <c r="I19" s="2"/>
      <c r="J19" s="8"/>
      <c r="K19" s="2"/>
      <c r="N19" s="28"/>
    </row>
    <row r="20" spans="1:15" x14ac:dyDescent="0.2">
      <c r="A20" s="2"/>
      <c r="B20" s="1"/>
      <c r="C20" s="2"/>
      <c r="D20" s="2"/>
      <c r="E20" s="2"/>
      <c r="F20" s="2"/>
      <c r="G20" s="2"/>
      <c r="I20" s="2" t="s">
        <v>29</v>
      </c>
      <c r="J20" s="8" t="s">
        <v>30</v>
      </c>
      <c r="K20" s="12" t="s">
        <v>31</v>
      </c>
      <c r="L20" s="12" t="s">
        <v>32</v>
      </c>
      <c r="N20" s="28"/>
    </row>
    <row r="21" spans="1:15" x14ac:dyDescent="0.2">
      <c r="A21" s="2"/>
      <c r="B21" s="1" t="s">
        <v>33</v>
      </c>
      <c r="C21" s="2"/>
      <c r="D21" s="2"/>
      <c r="E21" s="2"/>
      <c r="F21" s="2"/>
      <c r="G21" s="2"/>
      <c r="I21" s="2" t="s">
        <v>34</v>
      </c>
      <c r="J21" s="8" t="s">
        <v>35</v>
      </c>
      <c r="K21" s="12" t="s">
        <v>36</v>
      </c>
      <c r="L21" s="12" t="s">
        <v>37</v>
      </c>
      <c r="N21" s="28"/>
      <c r="O21" s="25"/>
    </row>
    <row r="22" spans="1:15" x14ac:dyDescent="0.2">
      <c r="A22" s="4">
        <v>24</v>
      </c>
      <c r="B22" s="5" t="s">
        <v>10</v>
      </c>
      <c r="C22" s="6">
        <f>('Løntabel oktober 2021'!C22/160.33)*(1+$D$7)</f>
        <v>179.84737949560133</v>
      </c>
      <c r="D22" s="6">
        <f>('Løntabel oktober 2021'!D22/160.33)*(1+$D$7)</f>
        <v>182.55938505220973</v>
      </c>
      <c r="E22" s="6">
        <f>('Løntabel oktober 2021'!E22/160.33)*(1+$D$7)</f>
        <v>184.43727475924535</v>
      </c>
      <c r="F22" s="6">
        <f>('Løntabel oktober 2021'!F22/160.33)*(1+$D$7)</f>
        <v>187.1492803158537</v>
      </c>
      <c r="G22" s="6">
        <f>('Løntabel oktober 2021'!G22/160.33)*(1+$D$7)</f>
        <v>189.02644208210006</v>
      </c>
      <c r="I22" s="2" t="s">
        <v>38</v>
      </c>
      <c r="J22" s="8" t="s">
        <v>39</v>
      </c>
      <c r="K22" s="2" t="s">
        <v>40</v>
      </c>
      <c r="L22" s="12" t="s">
        <v>41</v>
      </c>
      <c r="N22" s="28"/>
    </row>
    <row r="23" spans="1:15" x14ac:dyDescent="0.2">
      <c r="A23" s="2"/>
      <c r="B23" s="2" t="s">
        <v>16</v>
      </c>
      <c r="C23" s="14">
        <f>C22*$D$9</f>
        <v>9.891605872258074</v>
      </c>
      <c r="D23" s="14">
        <f>D22*$D$9</f>
        <v>10.040766177871536</v>
      </c>
      <c r="E23" s="14">
        <f>E22*$D$9</f>
        <v>10.144050111758494</v>
      </c>
      <c r="F23" s="14">
        <f>F22*$D$9</f>
        <v>10.293210417371954</v>
      </c>
      <c r="G23" s="14">
        <f>G22*$D$9</f>
        <v>10.396454314515504</v>
      </c>
      <c r="I23" s="2" t="s">
        <v>42</v>
      </c>
      <c r="K23" s="2" t="s">
        <v>43</v>
      </c>
      <c r="L23" s="2" t="s">
        <v>44</v>
      </c>
      <c r="N23" s="28"/>
    </row>
    <row r="24" spans="1:15" x14ac:dyDescent="0.2">
      <c r="A24" s="2"/>
      <c r="B24" s="2" t="s">
        <v>22</v>
      </c>
      <c r="C24" s="14">
        <f>C22-C23</f>
        <v>169.95577362334325</v>
      </c>
      <c r="D24" s="14">
        <f>D22-D23</f>
        <v>172.51861887433819</v>
      </c>
      <c r="E24" s="14">
        <f>E22-E23</f>
        <v>174.29322464748685</v>
      </c>
      <c r="F24" s="14">
        <f>F22-F23</f>
        <v>176.85606989848173</v>
      </c>
      <c r="G24" s="14">
        <f>G22-G23</f>
        <v>178.62998776758457</v>
      </c>
      <c r="I24" s="2" t="s">
        <v>86</v>
      </c>
      <c r="K24" s="2"/>
      <c r="L24" s="2" t="s">
        <v>65</v>
      </c>
      <c r="N24" s="28"/>
    </row>
    <row r="25" spans="1:15" x14ac:dyDescent="0.2">
      <c r="A25" s="2"/>
      <c r="B25" s="2" t="s">
        <v>27</v>
      </c>
      <c r="C25" s="14">
        <f>C22*$D$10</f>
        <v>19.783211744516148</v>
      </c>
      <c r="D25" s="14">
        <f>D22*$D$10</f>
        <v>20.081532355743072</v>
      </c>
      <c r="E25" s="14">
        <f>E22*$D$10</f>
        <v>20.288100223516988</v>
      </c>
      <c r="F25" s="14">
        <f>F22*$D$10</f>
        <v>20.586420834743908</v>
      </c>
      <c r="G25" s="14">
        <f>G22*$D$10</f>
        <v>20.792908629031007</v>
      </c>
      <c r="I25" s="2" t="s">
        <v>45</v>
      </c>
      <c r="K25" s="12" t="s">
        <v>46</v>
      </c>
      <c r="L25" s="12" t="s">
        <v>47</v>
      </c>
      <c r="N25" s="28"/>
    </row>
    <row r="26" spans="1:15" x14ac:dyDescent="0.2">
      <c r="A26" s="2"/>
      <c r="B26" s="2"/>
      <c r="C26" s="14"/>
      <c r="D26" s="14"/>
      <c r="E26" s="14"/>
      <c r="F26" s="14"/>
      <c r="G26" s="14"/>
      <c r="I26" s="2" t="s">
        <v>48</v>
      </c>
      <c r="K26" s="12" t="s">
        <v>49</v>
      </c>
      <c r="L26" s="12" t="s">
        <v>50</v>
      </c>
      <c r="N26" s="28"/>
    </row>
    <row r="27" spans="1:15" x14ac:dyDescent="0.2">
      <c r="A27" s="4">
        <v>25</v>
      </c>
      <c r="B27" s="5" t="s">
        <v>10</v>
      </c>
      <c r="C27" s="6">
        <f>('Løntabel oktober 2021'!C27/160.33)*(1+$D$7)</f>
        <v>182.74607942287207</v>
      </c>
      <c r="D27" s="6">
        <f>('Løntabel oktober 2021'!D27/160.33)*(1+$D$7)</f>
        <v>185.37319606719487</v>
      </c>
      <c r="E27" s="6">
        <f>('Løntabel oktober 2021'!E27/160.33)*(1+$D$7)</f>
        <v>187.19176304472526</v>
      </c>
      <c r="F27" s="6">
        <f>('Løntabel oktober 2021'!F27/160.33)*(1+$D$7)</f>
        <v>189.82025391236604</v>
      </c>
      <c r="G27" s="6">
        <f>('Løntabel oktober 2021'!G27/160.33)*(1+$D$7)</f>
        <v>191.6387479393546</v>
      </c>
      <c r="I27" s="2" t="s">
        <v>51</v>
      </c>
      <c r="L27" s="12" t="s">
        <v>52</v>
      </c>
      <c r="N27" s="28"/>
    </row>
    <row r="28" spans="1:15" x14ac:dyDescent="0.2">
      <c r="A28" s="2"/>
      <c r="B28" s="2" t="s">
        <v>16</v>
      </c>
      <c r="C28" s="14">
        <f>C27*$D$9</f>
        <v>10.051034368257964</v>
      </c>
      <c r="D28" s="14">
        <f>D27*$D$9</f>
        <v>10.195525783695718</v>
      </c>
      <c r="E28" s="14">
        <f>E27*$D$9</f>
        <v>10.29554696745989</v>
      </c>
      <c r="F28" s="14">
        <f>F27*$D$9</f>
        <v>10.440113965180132</v>
      </c>
      <c r="G28" s="14">
        <f>G27*$D$9</f>
        <v>10.540131136664503</v>
      </c>
      <c r="I28" s="11" t="s">
        <v>53</v>
      </c>
      <c r="L28" s="12" t="s">
        <v>54</v>
      </c>
      <c r="N28" s="28"/>
    </row>
    <row r="29" spans="1:15" x14ac:dyDescent="0.2">
      <c r="A29" s="2"/>
      <c r="B29" s="2" t="s">
        <v>22</v>
      </c>
      <c r="C29" s="14">
        <f>C27-C28</f>
        <v>172.6950450546141</v>
      </c>
      <c r="D29" s="14">
        <f>D27-D28</f>
        <v>175.17767028349914</v>
      </c>
      <c r="E29" s="14">
        <f>E27-E28</f>
        <v>176.89621607726536</v>
      </c>
      <c r="F29" s="14">
        <f>F27-F28</f>
        <v>179.38013994718591</v>
      </c>
      <c r="G29" s="14">
        <f>G27-G28</f>
        <v>181.09861680269009</v>
      </c>
      <c r="I29" s="11"/>
      <c r="L29" s="2" t="s">
        <v>56</v>
      </c>
      <c r="N29" s="28"/>
    </row>
    <row r="30" spans="1:15" x14ac:dyDescent="0.2">
      <c r="A30" s="2"/>
      <c r="B30" s="2" t="s">
        <v>27</v>
      </c>
      <c r="C30" s="14">
        <f>C27*$D$10</f>
        <v>20.102068736515928</v>
      </c>
      <c r="D30" s="14">
        <f>D27*$D$10</f>
        <v>20.391051567391436</v>
      </c>
      <c r="E30" s="14">
        <f>E27*$D$10</f>
        <v>20.59109393491978</v>
      </c>
      <c r="F30" s="14">
        <f>F27*$D$10</f>
        <v>20.880227930360263</v>
      </c>
      <c r="G30" s="14">
        <f>G27*$D$10</f>
        <v>21.080262273329005</v>
      </c>
      <c r="I30" s="11" t="s">
        <v>55</v>
      </c>
      <c r="L30" s="2" t="s">
        <v>66</v>
      </c>
      <c r="N30" s="28"/>
    </row>
    <row r="31" spans="1:15" x14ac:dyDescent="0.2">
      <c r="A31" s="2"/>
      <c r="B31" s="2"/>
      <c r="C31" s="14"/>
      <c r="D31" s="14"/>
      <c r="E31" s="14"/>
      <c r="F31" s="14"/>
      <c r="G31" s="14"/>
      <c r="I31" s="11" t="s">
        <v>57</v>
      </c>
      <c r="L31" s="12" t="s">
        <v>58</v>
      </c>
      <c r="N31" s="28"/>
    </row>
    <row r="32" spans="1:15" x14ac:dyDescent="0.2">
      <c r="A32" s="4">
        <v>26</v>
      </c>
      <c r="B32" s="5" t="s">
        <v>10</v>
      </c>
      <c r="C32" s="6">
        <f>('Løntabel oktober 2021'!C32/160.33)*(1+$D$7)</f>
        <v>185.71145044356095</v>
      </c>
      <c r="D32" s="6">
        <f>('Løntabel oktober 2021'!D32/160.33)*(1+$D$7)</f>
        <v>188.24893235723766</v>
      </c>
      <c r="E32" s="6">
        <f>('Løntabel oktober 2021'!E32/160.33)*(1+$D$7)</f>
        <v>190.0047453553299</v>
      </c>
      <c r="F32" s="6">
        <f>('Løntabel oktober 2021'!F32/160.33)*(1+$D$7)</f>
        <v>192.54167815515345</v>
      </c>
      <c r="G32" s="6">
        <f>('Løntabel oktober 2021'!G32/160.33)*(1+$D$7)</f>
        <v>194.29755440305175</v>
      </c>
      <c r="L32" s="12" t="s">
        <v>59</v>
      </c>
      <c r="N32" s="28"/>
    </row>
    <row r="33" spans="1:21" x14ac:dyDescent="0.2">
      <c r="A33" s="2"/>
      <c r="B33" s="2" t="s">
        <v>16</v>
      </c>
      <c r="C33" s="14">
        <f>C32*$D$9</f>
        <v>10.214129774395852</v>
      </c>
      <c r="D33" s="14">
        <f>D32*$D$9</f>
        <v>10.353691279648071</v>
      </c>
      <c r="E33" s="14">
        <f>E32*$D$9</f>
        <v>10.450260994543145</v>
      </c>
      <c r="F33" s="14">
        <f>F32*$D$9</f>
        <v>10.589792298533439</v>
      </c>
      <c r="G33" s="14">
        <f>G32*$D$9</f>
        <v>10.686365492167846</v>
      </c>
      <c r="L33" s="12" t="s">
        <v>60</v>
      </c>
      <c r="N33" s="28"/>
    </row>
    <row r="34" spans="1:21" x14ac:dyDescent="0.2">
      <c r="A34" s="2"/>
      <c r="B34" s="2" t="s">
        <v>22</v>
      </c>
      <c r="C34" s="14">
        <f>C32-C33</f>
        <v>175.49732066916511</v>
      </c>
      <c r="D34" s="14">
        <f>D32-D33</f>
        <v>177.89524107758959</v>
      </c>
      <c r="E34" s="14">
        <f>E32-E33</f>
        <v>179.55448436078674</v>
      </c>
      <c r="F34" s="14">
        <f>F32-F33</f>
        <v>181.95188585662001</v>
      </c>
      <c r="G34" s="14">
        <f>G32-G33</f>
        <v>183.6111889108839</v>
      </c>
      <c r="L34" s="12" t="s">
        <v>61</v>
      </c>
      <c r="N34" s="28"/>
    </row>
    <row r="35" spans="1:21" ht="13.5" thickBot="1" x14ac:dyDescent="0.25">
      <c r="A35" s="2"/>
      <c r="B35" s="2" t="s">
        <v>27</v>
      </c>
      <c r="C35" s="14">
        <f>C32*$D$10</f>
        <v>20.428259548791704</v>
      </c>
      <c r="D35" s="14">
        <f>D32*$D$10</f>
        <v>20.707382559296143</v>
      </c>
      <c r="E35" s="14">
        <f>E32*$D$10</f>
        <v>20.90052198908629</v>
      </c>
      <c r="F35" s="14">
        <f>F32*$D$10</f>
        <v>21.179584597066878</v>
      </c>
      <c r="G35" s="14">
        <f>G32*$D$10</f>
        <v>21.372730984335693</v>
      </c>
      <c r="L35" s="12" t="s">
        <v>92</v>
      </c>
      <c r="N35" s="28"/>
    </row>
    <row r="36" spans="1:21" ht="12.75" customHeight="1" x14ac:dyDescent="0.2">
      <c r="A36" s="34">
        <v>27</v>
      </c>
      <c r="B36" s="35" t="s">
        <v>10</v>
      </c>
      <c r="C36" s="6">
        <f>('Løntabel oktober 2021'!C37/160.33)*(1+$D$7)</f>
        <v>188.74482602401315</v>
      </c>
      <c r="D36" s="6">
        <f>('Løntabel oktober 2021'!D37/160.33)*(1+$D$7)</f>
        <v>191.1846363501644</v>
      </c>
      <c r="E36" s="6">
        <f>('Løntabel oktober 2021'!E37/160.33)*(1+$D$7)</f>
        <v>192.87315288353224</v>
      </c>
      <c r="F36" s="6">
        <f>('Løntabel oktober 2021'!F37/160.33)*(1+$D$7)</f>
        <v>195.31296320968346</v>
      </c>
      <c r="G36" s="6">
        <f>('Løntabel oktober 2021'!G37/160.33)*(1+$D$7)</f>
        <v>197.00147974305136</v>
      </c>
      <c r="H36" s="45" t="s">
        <v>89</v>
      </c>
      <c r="I36" s="46"/>
      <c r="J36" s="47"/>
      <c r="L36" s="12" t="s">
        <v>93</v>
      </c>
      <c r="N36" s="28"/>
      <c r="U36" s="27"/>
    </row>
    <row r="37" spans="1:21" x14ac:dyDescent="0.2">
      <c r="A37" s="37"/>
      <c r="B37" s="2" t="s">
        <v>16</v>
      </c>
      <c r="C37" s="38">
        <f>C36*$D$9</f>
        <v>10.380965431320723</v>
      </c>
      <c r="D37" s="38">
        <f>D36*$D$9</f>
        <v>10.515154999259043</v>
      </c>
      <c r="E37" s="38">
        <f>E36*$D$9</f>
        <v>10.608023408594274</v>
      </c>
      <c r="F37" s="38">
        <f>F36*$D$9</f>
        <v>10.74221297653259</v>
      </c>
      <c r="G37" s="38">
        <f>G36*$D$9</f>
        <v>10.835081385867825</v>
      </c>
      <c r="H37" s="48"/>
      <c r="I37" s="49"/>
      <c r="J37" s="50"/>
      <c r="L37" s="12" t="s">
        <v>63</v>
      </c>
      <c r="N37" s="28"/>
      <c r="P37" s="26"/>
      <c r="U37" s="27"/>
    </row>
    <row r="38" spans="1:21" x14ac:dyDescent="0.2">
      <c r="A38" s="37"/>
      <c r="B38" s="2" t="s">
        <v>22</v>
      </c>
      <c r="C38" s="38">
        <f>C36-C37</f>
        <v>178.36386059269242</v>
      </c>
      <c r="D38" s="38">
        <f>D36-D37</f>
        <v>180.66948135090536</v>
      </c>
      <c r="E38" s="38">
        <f>E36-E37</f>
        <v>182.26512947493796</v>
      </c>
      <c r="F38" s="38">
        <f>F36-F37</f>
        <v>184.57075023315087</v>
      </c>
      <c r="G38" s="38">
        <f>G36-G37</f>
        <v>186.16639835718354</v>
      </c>
      <c r="H38" s="48"/>
      <c r="I38" s="49"/>
      <c r="J38" s="50"/>
      <c r="L38" s="2" t="s">
        <v>64</v>
      </c>
      <c r="N38" s="28"/>
      <c r="U38" s="27"/>
    </row>
    <row r="39" spans="1:21" ht="13.5" thickBot="1" x14ac:dyDescent="0.25">
      <c r="A39" s="39"/>
      <c r="B39" s="40" t="s">
        <v>27</v>
      </c>
      <c r="C39" s="41">
        <f>C36*$D$10</f>
        <v>20.761930862641446</v>
      </c>
      <c r="D39" s="41">
        <f>D36*$D$10</f>
        <v>21.030309998518085</v>
      </c>
      <c r="E39" s="41">
        <f>E36*$D$10</f>
        <v>21.216046817188548</v>
      </c>
      <c r="F39" s="41">
        <f>F36*$D$10</f>
        <v>21.48442595306518</v>
      </c>
      <c r="G39" s="41">
        <f>G36*$D$10</f>
        <v>21.670162771735651</v>
      </c>
      <c r="H39" s="51"/>
      <c r="I39" s="52"/>
      <c r="J39" s="53"/>
      <c r="N39" s="28"/>
      <c r="U39" s="27"/>
    </row>
    <row r="40" spans="1:21" x14ac:dyDescent="0.2">
      <c r="A40" s="2"/>
      <c r="B40" s="2"/>
      <c r="C40" s="14"/>
      <c r="D40" s="14"/>
      <c r="E40" s="14"/>
      <c r="F40" s="14"/>
      <c r="G40" s="14"/>
      <c r="N40" s="28"/>
    </row>
    <row r="41" spans="1:21" x14ac:dyDescent="0.2">
      <c r="A41" s="4">
        <v>28</v>
      </c>
      <c r="B41" s="5" t="s">
        <v>10</v>
      </c>
      <c r="C41" s="6">
        <f>('Løntabel oktober 2021'!C42/160.33)*(1+$D$7)</f>
        <v>191.84496140166058</v>
      </c>
      <c r="D41" s="6">
        <f>('Løntabel oktober 2021'!D42/160.33)*(1+$D$7)</f>
        <v>194.18097567139174</v>
      </c>
      <c r="E41" s="6">
        <f>('Løntabel oktober 2021'!E42/160.33)*(1+$D$7)</f>
        <v>195.79807500497651</v>
      </c>
      <c r="F41" s="6">
        <f>('Løntabel oktober 2021'!F42/160.33)*(1+$D$7)</f>
        <v>198.13408927470763</v>
      </c>
      <c r="G41" s="6">
        <f>('Løntabel oktober 2021'!G42/160.33)*(1+$D$7)</f>
        <v>199.75057624463295</v>
      </c>
      <c r="N41" s="28"/>
    </row>
    <row r="42" spans="1:21" x14ac:dyDescent="0.2">
      <c r="A42" s="2"/>
      <c r="B42" s="2" t="s">
        <v>16</v>
      </c>
      <c r="C42" s="14">
        <f>C41*$D$9</f>
        <v>10.551472877091332</v>
      </c>
      <c r="D42" s="14">
        <f>D41*$D$9</f>
        <v>10.679953661926545</v>
      </c>
      <c r="E42" s="14">
        <f>E41*$D$9</f>
        <v>10.768894125273707</v>
      </c>
      <c r="F42" s="14">
        <f>F41*$D$9</f>
        <v>10.897374910108921</v>
      </c>
      <c r="G42" s="14">
        <f>G41*$D$9</f>
        <v>10.986281693454812</v>
      </c>
      <c r="N42" s="28"/>
    </row>
    <row r="43" spans="1:21" x14ac:dyDescent="0.2">
      <c r="A43" s="2"/>
      <c r="B43" s="2" t="s">
        <v>22</v>
      </c>
      <c r="C43" s="14">
        <f>C41-C42</f>
        <v>181.29348852456926</v>
      </c>
      <c r="D43" s="14">
        <f>D41-D42</f>
        <v>183.5010220094652</v>
      </c>
      <c r="E43" s="14">
        <f>E41-E42</f>
        <v>185.02918087970281</v>
      </c>
      <c r="F43" s="14">
        <f>F41-F42</f>
        <v>187.23671436459873</v>
      </c>
      <c r="G43" s="14">
        <f>G41-G42</f>
        <v>188.76429455117815</v>
      </c>
      <c r="N43" s="28"/>
    </row>
    <row r="44" spans="1:21" x14ac:dyDescent="0.2">
      <c r="A44" s="2"/>
      <c r="B44" s="2" t="s">
        <v>27</v>
      </c>
      <c r="C44" s="14">
        <f>C41*$D$10</f>
        <v>21.102945754182663</v>
      </c>
      <c r="D44" s="14">
        <f>D41*$D$10</f>
        <v>21.35990732385309</v>
      </c>
      <c r="E44" s="14">
        <f>E41*$D$10</f>
        <v>21.537788250547415</v>
      </c>
      <c r="F44" s="14">
        <f>F41*$D$10</f>
        <v>21.794749820217842</v>
      </c>
      <c r="G44" s="14">
        <f>G41*$D$10</f>
        <v>21.972563386909624</v>
      </c>
      <c r="N44" s="28"/>
    </row>
    <row r="45" spans="1:21" x14ac:dyDescent="0.2">
      <c r="A45" s="4">
        <v>29</v>
      </c>
      <c r="B45" s="5" t="s">
        <v>10</v>
      </c>
      <c r="C45" s="6">
        <f>('Løntabel oktober 2021'!C46/160.33)*(1+$D$7)</f>
        <v>195.01516806642189</v>
      </c>
      <c r="D45" s="6">
        <f>('Løntabel oktober 2021'!D46/160.33)*(1+$D$7)</f>
        <v>197.24065069562965</v>
      </c>
      <c r="E45" s="6">
        <f>('Løntabel oktober 2021'!E46/160.33)*(1+$D$7)</f>
        <v>198.78097493541594</v>
      </c>
      <c r="F45" s="6">
        <f>('Løntabel oktober 2021'!F46/160.33)*(1+$D$7)</f>
        <v>201.00584520096433</v>
      </c>
      <c r="G45" s="6">
        <f>('Løntabel oktober 2021'!G46/160.33)*(1+$D$7)</f>
        <v>202.54678180441013</v>
      </c>
      <c r="N45" s="28"/>
    </row>
    <row r="46" spans="1:21" x14ac:dyDescent="0.2">
      <c r="A46" s="2"/>
      <c r="B46" s="2" t="s">
        <v>16</v>
      </c>
      <c r="C46" s="14">
        <f>C45*$D$9</f>
        <v>10.725834243653205</v>
      </c>
      <c r="D46" s="14">
        <f>D45*$D$9</f>
        <v>10.848235788259631</v>
      </c>
      <c r="E46" s="14">
        <f>E45*$D$9</f>
        <v>10.932953621447878</v>
      </c>
      <c r="F46" s="14">
        <f>F45*$D$9</f>
        <v>11.055321486053039</v>
      </c>
      <c r="G46" s="14">
        <f>G45*$D$9</f>
        <v>11.140072999242557</v>
      </c>
      <c r="N46" s="28"/>
    </row>
    <row r="47" spans="1:21" x14ac:dyDescent="0.2">
      <c r="A47" s="2"/>
      <c r="B47" s="2" t="s">
        <v>22</v>
      </c>
      <c r="C47" s="14">
        <f>C45-C46</f>
        <v>184.2893338227687</v>
      </c>
      <c r="D47" s="14">
        <f>D45-D46</f>
        <v>186.39241490737001</v>
      </c>
      <c r="E47" s="14">
        <f>E45-E46</f>
        <v>187.84802131396808</v>
      </c>
      <c r="F47" s="14">
        <f>F45-F46</f>
        <v>189.9505237149113</v>
      </c>
      <c r="G47" s="14">
        <f>G45-G46</f>
        <v>191.40670880516757</v>
      </c>
      <c r="N47" s="28"/>
    </row>
    <row r="48" spans="1:21" x14ac:dyDescent="0.2">
      <c r="A48" s="2"/>
      <c r="B48" s="2" t="s">
        <v>27</v>
      </c>
      <c r="C48" s="14">
        <f>C45*$D$10</f>
        <v>21.45166848730641</v>
      </c>
      <c r="D48" s="14">
        <f>D45*$D$10</f>
        <v>21.696471576519262</v>
      </c>
      <c r="E48" s="14">
        <f>E45*$D$10</f>
        <v>21.865907242895755</v>
      </c>
      <c r="F48" s="14">
        <f>F45*$D$10</f>
        <v>22.110642972106078</v>
      </c>
      <c r="G48" s="14">
        <f>G45*$D$10</f>
        <v>22.280145998485114</v>
      </c>
      <c r="N48" s="28"/>
    </row>
    <row r="49" spans="1:19" x14ac:dyDescent="0.2">
      <c r="A49" s="4">
        <v>30</v>
      </c>
      <c r="B49" s="5" t="s">
        <v>10</v>
      </c>
      <c r="C49" s="6">
        <f>('Løntabel oktober 2021'!C50/160.33)*(1+$D$7)</f>
        <v>198.25407721563857</v>
      </c>
      <c r="D49" s="6">
        <f>('Løntabel oktober 2021'!D50/160.33)*(1+$D$7)</f>
        <v>200.36102626760652</v>
      </c>
      <c r="E49" s="6">
        <f>('Løntabel oktober 2021'!E50/160.33)*(1+$D$7)</f>
        <v>201.82044195889341</v>
      </c>
      <c r="F49" s="6">
        <f>('Løntabel oktober 2021'!F50/160.33)*(1+$D$7)</f>
        <v>203.92735567454807</v>
      </c>
      <c r="G49" s="6">
        <f>('Løntabel oktober 2021'!G50/160.33)*(1+$D$7)</f>
        <v>205.38615900217553</v>
      </c>
      <c r="N49" s="28"/>
    </row>
    <row r="50" spans="1:19" x14ac:dyDescent="0.2">
      <c r="A50" s="2"/>
      <c r="B50" s="2" t="s">
        <v>16</v>
      </c>
      <c r="C50" s="14">
        <f>C49*$D$9</f>
        <v>10.903974246860122</v>
      </c>
      <c r="D50" s="14">
        <f>D49*$D$9</f>
        <v>11.019856444718359</v>
      </c>
      <c r="E50" s="14">
        <f>E49*$D$9</f>
        <v>11.100124307739138</v>
      </c>
      <c r="F50" s="14">
        <f>F49*$D$9</f>
        <v>11.216004562100144</v>
      </c>
      <c r="G50" s="14">
        <f>G49*$D$9</f>
        <v>11.296238745119654</v>
      </c>
      <c r="N50" s="28"/>
    </row>
    <row r="51" spans="1:19" x14ac:dyDescent="0.2">
      <c r="A51" s="2"/>
      <c r="B51" s="2" t="s">
        <v>22</v>
      </c>
      <c r="C51" s="14">
        <f>C49-C50</f>
        <v>187.35010296877846</v>
      </c>
      <c r="D51" s="14">
        <f>D49-D50</f>
        <v>189.34116982288816</v>
      </c>
      <c r="E51" s="14">
        <f>E49-E50</f>
        <v>190.72031765115426</v>
      </c>
      <c r="F51" s="14">
        <f>F49-F50</f>
        <v>192.71135111244791</v>
      </c>
      <c r="G51" s="14">
        <f>G49-G50</f>
        <v>194.08992025705587</v>
      </c>
      <c r="N51" s="28"/>
    </row>
    <row r="52" spans="1:19" x14ac:dyDescent="0.2">
      <c r="A52" s="2"/>
      <c r="B52" s="2" t="s">
        <v>27</v>
      </c>
      <c r="C52" s="14">
        <f>C49*$D$10</f>
        <v>21.807948493720243</v>
      </c>
      <c r="D52" s="14">
        <f>D49*$D$10</f>
        <v>22.039712889436718</v>
      </c>
      <c r="E52" s="14">
        <f>E49*$D$10</f>
        <v>22.200248615478277</v>
      </c>
      <c r="F52" s="14">
        <f>F49*$D$10</f>
        <v>22.432009124200288</v>
      </c>
      <c r="G52" s="14">
        <f>G49*$D$10</f>
        <v>22.592477490239308</v>
      </c>
      <c r="N52" s="28"/>
    </row>
    <row r="53" spans="1:19" x14ac:dyDescent="0.2">
      <c r="A53" s="2"/>
      <c r="B53" s="2"/>
      <c r="C53" s="14"/>
      <c r="D53" s="14"/>
      <c r="E53" s="14"/>
      <c r="F53" s="14"/>
      <c r="G53" s="14"/>
      <c r="N53" s="28"/>
    </row>
    <row r="54" spans="1:19" x14ac:dyDescent="0.2">
      <c r="A54" s="4">
        <v>31</v>
      </c>
      <c r="B54" s="5" t="s">
        <v>10</v>
      </c>
      <c r="C54" s="6">
        <f>('Løntabel oktober 2021'!C55/160.33)*(1+$D$7)</f>
        <v>201.56638758569602</v>
      </c>
      <c r="D54" s="6">
        <f>('Løntabel oktober 2021'!D55/160.33)*(1+$D$7)</f>
        <v>203.54868529666098</v>
      </c>
      <c r="E54" s="6">
        <f>('Løntabel oktober 2021'!E55/160.33)*(1+$D$7)</f>
        <v>204.92053298465231</v>
      </c>
      <c r="F54" s="6">
        <f>('Løntabel oktober 2021'!F55/160.33)*(1+$D$7)</f>
        <v>206.90283069561721</v>
      </c>
      <c r="G54" s="6">
        <f>('Løntabel oktober 2021'!G55/160.33)*(1+$D$7)</f>
        <v>208.27467838360855</v>
      </c>
      <c r="N54" s="28"/>
    </row>
    <row r="55" spans="1:19" x14ac:dyDescent="0.2">
      <c r="A55" s="2"/>
      <c r="B55" s="2" t="s">
        <v>16</v>
      </c>
      <c r="C55" s="14">
        <f>C54*$D$9</f>
        <v>11.086151317213281</v>
      </c>
      <c r="D55" s="14">
        <f>D54*$D$9</f>
        <v>11.195177691316355</v>
      </c>
      <c r="E55" s="14">
        <f>E54*$D$9</f>
        <v>11.270629314155878</v>
      </c>
      <c r="F55" s="14">
        <f>F54*$D$9</f>
        <v>11.379655688258946</v>
      </c>
      <c r="G55" s="14">
        <f>G54*$D$9</f>
        <v>11.45510731109847</v>
      </c>
      <c r="N55" s="28"/>
    </row>
    <row r="56" spans="1:19" x14ac:dyDescent="0.2">
      <c r="A56" s="2"/>
      <c r="B56" s="2" t="s">
        <v>22</v>
      </c>
      <c r="C56" s="14">
        <f>C54-C55</f>
        <v>190.48023626848274</v>
      </c>
      <c r="D56" s="14">
        <f>D54-D55</f>
        <v>192.35350760534462</v>
      </c>
      <c r="E56" s="14">
        <f>E54-E55</f>
        <v>193.64990367049643</v>
      </c>
      <c r="F56" s="14">
        <f>F54-F55</f>
        <v>195.52317500735828</v>
      </c>
      <c r="G56" s="14">
        <f>G54-G55</f>
        <v>196.81957107251009</v>
      </c>
      <c r="N56" s="28"/>
      <c r="S56" s="26"/>
    </row>
    <row r="57" spans="1:19" x14ac:dyDescent="0.2">
      <c r="A57" s="2"/>
      <c r="B57" s="2" t="s">
        <v>27</v>
      </c>
      <c r="C57" s="14">
        <f>C54*$D$10</f>
        <v>22.172302634426561</v>
      </c>
      <c r="D57" s="14">
        <f>D54*$D$10</f>
        <v>22.390355382632709</v>
      </c>
      <c r="E57" s="14">
        <f>E54*$D$10</f>
        <v>22.541258628311756</v>
      </c>
      <c r="F57" s="14">
        <f>F54*$D$10</f>
        <v>22.759311376517893</v>
      </c>
      <c r="G57" s="14">
        <f>G54*$D$10</f>
        <v>22.910214622196939</v>
      </c>
      <c r="N57" s="28"/>
    </row>
    <row r="58" spans="1:19" x14ac:dyDescent="0.2">
      <c r="A58" s="2"/>
      <c r="B58" s="1"/>
      <c r="C58" s="2"/>
      <c r="D58" s="2"/>
      <c r="E58" s="2"/>
      <c r="F58" s="2"/>
      <c r="G58" s="2"/>
      <c r="N58" s="28"/>
    </row>
    <row r="59" spans="1:19" x14ac:dyDescent="0.2">
      <c r="A59" s="2"/>
      <c r="B59" s="1" t="s">
        <v>67</v>
      </c>
      <c r="C59" s="2"/>
      <c r="D59" s="2"/>
      <c r="E59" s="2"/>
      <c r="F59" s="2"/>
      <c r="G59" s="2"/>
      <c r="N59" s="28"/>
    </row>
    <row r="60" spans="1:19" x14ac:dyDescent="0.2">
      <c r="A60" s="4">
        <v>39</v>
      </c>
      <c r="B60" s="5" t="s">
        <v>10</v>
      </c>
      <c r="C60" s="6">
        <f>('Løntabel oktober 2021'!C61/160.33)*(1+$D$7)</f>
        <v>231.07512069621993</v>
      </c>
      <c r="D60" s="6">
        <f>('Løntabel oktober 2021'!D61/160.33)*(1+$D$7)</f>
        <v>231.75293072172843</v>
      </c>
      <c r="E60" s="6">
        <f>('Løntabel oktober 2021'!E61/160.33)*(1+$D$7)</f>
        <v>232.22187238619327</v>
      </c>
      <c r="F60" s="6">
        <f>('Løntabel oktober 2021'!F61/160.33)*(1+$D$7)</f>
        <v>232.89973476488689</v>
      </c>
      <c r="G60" s="6">
        <f>('Løntabel oktober 2021'!G61/160.33)*(1+$D$7)</f>
        <v>233.36941769165372</v>
      </c>
      <c r="N60" s="28"/>
    </row>
    <row r="61" spans="1:19" x14ac:dyDescent="0.2">
      <c r="A61" s="2"/>
      <c r="B61" s="2" t="s">
        <v>16</v>
      </c>
      <c r="C61" s="14">
        <f>C60*$D$9</f>
        <v>12.709131638292096</v>
      </c>
      <c r="D61" s="14">
        <f>D60*$D$9</f>
        <v>12.746411189695063</v>
      </c>
      <c r="E61" s="14">
        <f>E60*$D$9</f>
        <v>12.77220298124063</v>
      </c>
      <c r="F61" s="14">
        <f>F60*$D$9</f>
        <v>12.80948541206878</v>
      </c>
      <c r="G61" s="14">
        <f>G60*$D$9</f>
        <v>12.835317973040954</v>
      </c>
      <c r="N61" s="28"/>
    </row>
    <row r="62" spans="1:19" x14ac:dyDescent="0.2">
      <c r="A62" s="2"/>
      <c r="B62" s="2" t="s">
        <v>22</v>
      </c>
      <c r="C62" s="14">
        <f>C60-C61</f>
        <v>218.36598905792783</v>
      </c>
      <c r="D62" s="14">
        <f>D60-D61</f>
        <v>219.00651953203337</v>
      </c>
      <c r="E62" s="14">
        <f>E60-E61</f>
        <v>219.44966940495263</v>
      </c>
      <c r="F62" s="14">
        <f>F60-F61</f>
        <v>220.09024935281812</v>
      </c>
      <c r="G62" s="14">
        <f>G60-G61</f>
        <v>220.53409971861277</v>
      </c>
      <c r="N62" s="28"/>
    </row>
    <row r="63" spans="1:19" x14ac:dyDescent="0.2">
      <c r="A63" s="2"/>
      <c r="B63" s="2" t="s">
        <v>27</v>
      </c>
      <c r="C63" s="14">
        <f>C60*$D$10</f>
        <v>25.418263276584192</v>
      </c>
      <c r="D63" s="14">
        <f>D60*$D$10</f>
        <v>25.492822379390127</v>
      </c>
      <c r="E63" s="14">
        <f>E60*$D$10</f>
        <v>25.54440596248126</v>
      </c>
      <c r="F63" s="14">
        <f>F60*$D$10</f>
        <v>25.618970824137559</v>
      </c>
      <c r="G63" s="14">
        <f>G60*$D$10</f>
        <v>25.670635946081909</v>
      </c>
      <c r="N63" s="28"/>
    </row>
  </sheetData>
  <mergeCells count="1">
    <mergeCell ref="H36:J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16</vt:i4>
      </vt:variant>
    </vt:vector>
  </HeadingPairs>
  <TitlesOfParts>
    <vt:vector size="16" baseType="lpstr">
      <vt:lpstr>Løntabel oktober 2017</vt:lpstr>
      <vt:lpstr>Timelønnede oktober 2017</vt:lpstr>
      <vt:lpstr>Løntabel oktober 2018</vt:lpstr>
      <vt:lpstr>Timelønnede oktober 2018</vt:lpstr>
      <vt:lpstr>Løntabel oktober 2019</vt:lpstr>
      <vt:lpstr>Timelønnede oktober 2019</vt:lpstr>
      <vt:lpstr>Løntabel oktober 2020</vt:lpstr>
      <vt:lpstr>Timelønnede oktober 2020</vt:lpstr>
      <vt:lpstr>Timelønnede juni 2024</vt:lpstr>
      <vt:lpstr>Timelønnede juni 2023</vt:lpstr>
      <vt:lpstr>Løntabel juni 2024</vt:lpstr>
      <vt:lpstr>Løntabel juni 2022</vt:lpstr>
      <vt:lpstr>Løntabel juni 2023</vt:lpstr>
      <vt:lpstr>Løntabel oktober 2021</vt:lpstr>
      <vt:lpstr>Timelønnede oktober 2021</vt:lpstr>
      <vt:lpstr>Timelønnede juni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Jeppe Krag</dc:creator>
  <cp:lastModifiedBy>Tine Backhausen</cp:lastModifiedBy>
  <cp:lastPrinted>2018-09-18T12:02:52Z</cp:lastPrinted>
  <dcterms:created xsi:type="dcterms:W3CDTF">2018-09-10T09:58:48Z</dcterms:created>
  <dcterms:modified xsi:type="dcterms:W3CDTF">2024-09-19T12:35:26Z</dcterms:modified>
</cp:coreProperties>
</file>