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04C23A11-32A3-4997-B33F-80344A99BE43}" xr6:coauthVersionLast="47" xr6:coauthVersionMax="47" xr10:uidLastSave="{00000000-0000-0000-0000-000000000000}"/>
  <bookViews>
    <workbookView xWindow="-120" yWindow="-120" windowWidth="24240" windowHeight="13140" firstSheet="9" activeTab="9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state="hidden" r:id="rId6"/>
    <sheet name="Løntabel oktober 2020" sheetId="4" state="hidden" r:id="rId7"/>
    <sheet name="Løntabel oktober 2021" sheetId="10" state="hidden" r:id="rId8"/>
    <sheet name="Løntabel juni 2025" sheetId="18" state="hidden" r:id="rId9"/>
    <sheet name="Deltid juni 2025" sheetId="17" r:id="rId10"/>
    <sheet name="Deltid juni 2024" sheetId="13" state="hidden" r:id="rId11"/>
    <sheet name="Deltid juni 2023" sheetId="15" state="hidden" r:id="rId12"/>
    <sheet name="Løntabel juni 2024" sheetId="16" state="hidden" r:id="rId13"/>
    <sheet name="Løntabel juni 2023" sheetId="14" state="hidden" r:id="rId14"/>
    <sheet name="Løntabel juni 2022" sheetId="11" state="hidden" r:id="rId15"/>
    <sheet name="Deltid oktober 2021" sheetId="9" state="hidden" r:id="rId16"/>
    <sheet name="Deltid juni 2022" sheetId="12" state="hidden" r:id="rId17"/>
    <sheet name="Deltid oktober 2020" sheetId="8" state="hidden" r:id="rId18"/>
  </sheets>
  <definedNames>
    <definedName name="Kommune" localSheetId="14">#REF!</definedName>
    <definedName name="Kommune" localSheetId="13">#REF!</definedName>
    <definedName name="Kommune" localSheetId="12">#REF!</definedName>
    <definedName name="Kommune" localSheetId="7">#REF!</definedName>
    <definedName name="Kommune">#REF!</definedName>
    <definedName name="Løntrin" localSheetId="12">#REF!</definedName>
    <definedName name="Løntrin" localSheetId="7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6" i="17" l="1"/>
  <c r="G69" i="17" s="1"/>
  <c r="G70" i="17" s="1"/>
  <c r="D6" i="17"/>
  <c r="D6" i="18"/>
  <c r="B116" i="13"/>
  <c r="C116" i="13"/>
  <c r="F58" i="17" l="1"/>
  <c r="G30" i="17"/>
  <c r="F45" i="17"/>
  <c r="G72" i="17"/>
  <c r="G71" i="17"/>
  <c r="E58" i="17"/>
  <c r="G63" i="17"/>
  <c r="D58" i="17"/>
  <c r="D30" i="17"/>
  <c r="F63" i="17"/>
  <c r="G50" i="17"/>
  <c r="G35" i="17"/>
  <c r="F50" i="17"/>
  <c r="E63" i="17"/>
  <c r="F30" i="17"/>
  <c r="C50" i="17"/>
  <c r="C35" i="17"/>
  <c r="C18" i="17"/>
  <c r="F35" i="17"/>
  <c r="E50" i="17"/>
  <c r="D63" i="17"/>
  <c r="C24" i="17"/>
  <c r="C25" i="17" s="1"/>
  <c r="E45" i="17"/>
  <c r="E30" i="17"/>
  <c r="D50" i="17"/>
  <c r="C54" i="17"/>
  <c r="C69" i="17"/>
  <c r="C72" i="17" s="1"/>
  <c r="F54" i="17"/>
  <c r="G24" i="17"/>
  <c r="F40" i="17"/>
  <c r="E54" i="17"/>
  <c r="F69" i="17"/>
  <c r="E69" i="17"/>
  <c r="D45" i="17"/>
  <c r="E35" i="17"/>
  <c r="D35" i="17"/>
  <c r="D18" i="17"/>
  <c r="E40" i="17"/>
  <c r="E24" i="17"/>
  <c r="D40" i="17"/>
  <c r="C58" i="17"/>
  <c r="D69" i="17"/>
  <c r="C63" i="17"/>
  <c r="G18" i="17"/>
  <c r="F18" i="17"/>
  <c r="E18" i="17"/>
  <c r="G54" i="17"/>
  <c r="D54" i="17"/>
  <c r="D24" i="17"/>
  <c r="C45" i="17"/>
  <c r="G58" i="17"/>
  <c r="C40" i="17"/>
  <c r="G40" i="17"/>
  <c r="F24" i="17"/>
  <c r="C30" i="17"/>
  <c r="G45" i="17"/>
  <c r="C24" i="13"/>
  <c r="D24" i="13"/>
  <c r="G24" i="13"/>
  <c r="E24" i="13"/>
  <c r="F24" i="13"/>
  <c r="G56" i="16"/>
  <c r="F58" i="16"/>
  <c r="E56" i="16"/>
  <c r="D56" i="16"/>
  <c r="C58" i="16"/>
  <c r="G53" i="16"/>
  <c r="F53" i="16"/>
  <c r="E51" i="16"/>
  <c r="E52" i="16" s="1"/>
  <c r="C51" i="16"/>
  <c r="G47" i="16"/>
  <c r="F49" i="16"/>
  <c r="E47" i="16"/>
  <c r="D47" i="16"/>
  <c r="C49" i="16"/>
  <c r="G45" i="16"/>
  <c r="F45" i="16"/>
  <c r="E45" i="16"/>
  <c r="D43" i="16"/>
  <c r="C43" i="16"/>
  <c r="G38" i="16"/>
  <c r="F40" i="16"/>
  <c r="E38" i="16"/>
  <c r="D38" i="16"/>
  <c r="C40" i="16"/>
  <c r="G35" i="16"/>
  <c r="F35" i="16"/>
  <c r="E35" i="16"/>
  <c r="D33" i="16"/>
  <c r="C33" i="16"/>
  <c r="G28" i="16"/>
  <c r="F30" i="16"/>
  <c r="E28" i="16"/>
  <c r="D28" i="16"/>
  <c r="C30" i="16"/>
  <c r="G25" i="16"/>
  <c r="F25" i="16"/>
  <c r="E25" i="16"/>
  <c r="D23" i="16"/>
  <c r="C23" i="16"/>
  <c r="F19" i="16"/>
  <c r="E17" i="16"/>
  <c r="D17" i="16"/>
  <c r="C19" i="16"/>
  <c r="D6" i="16"/>
  <c r="B110" i="15"/>
  <c r="E57" i="15" s="1"/>
  <c r="G63" i="15"/>
  <c r="G66" i="15" s="1"/>
  <c r="E63" i="15"/>
  <c r="E66" i="15" s="1"/>
  <c r="G58" i="15"/>
  <c r="G59" i="15" s="1"/>
  <c r="F58" i="15"/>
  <c r="F59" i="15" s="1"/>
  <c r="G57" i="15"/>
  <c r="G60" i="15" s="1"/>
  <c r="F57" i="15"/>
  <c r="F60" i="15" s="1"/>
  <c r="E52" i="15"/>
  <c r="E55" i="15" s="1"/>
  <c r="D52" i="15"/>
  <c r="C52" i="15"/>
  <c r="C55" i="15" s="1"/>
  <c r="F51" i="15"/>
  <c r="E51" i="15"/>
  <c r="G49" i="15"/>
  <c r="G50" i="15" s="1"/>
  <c r="C49" i="15"/>
  <c r="C50" i="15" s="1"/>
  <c r="G48" i="15"/>
  <c r="G51" i="15" s="1"/>
  <c r="F48" i="15"/>
  <c r="F49" i="15" s="1"/>
  <c r="F50" i="15" s="1"/>
  <c r="E48" i="15"/>
  <c r="E49" i="15" s="1"/>
  <c r="D48" i="15"/>
  <c r="D51" i="15" s="1"/>
  <c r="C48" i="15"/>
  <c r="C51" i="15" s="1"/>
  <c r="G44" i="15"/>
  <c r="G47" i="15" s="1"/>
  <c r="F44" i="15"/>
  <c r="F45" i="15" s="1"/>
  <c r="F46" i="15" s="1"/>
  <c r="E44" i="15"/>
  <c r="E47" i="15" s="1"/>
  <c r="D44" i="15"/>
  <c r="C44" i="15"/>
  <c r="C47" i="15" s="1"/>
  <c r="E42" i="15"/>
  <c r="C40" i="15"/>
  <c r="C41" i="15" s="1"/>
  <c r="G39" i="15"/>
  <c r="G42" i="15" s="1"/>
  <c r="F39" i="15"/>
  <c r="F40" i="15" s="1"/>
  <c r="F41" i="15" s="1"/>
  <c r="E39" i="15"/>
  <c r="E40" i="15" s="1"/>
  <c r="D39" i="15"/>
  <c r="D42" i="15" s="1"/>
  <c r="C39" i="15"/>
  <c r="C42" i="15" s="1"/>
  <c r="G34" i="15"/>
  <c r="G37" i="15" s="1"/>
  <c r="F34" i="15"/>
  <c r="F35" i="15" s="1"/>
  <c r="F36" i="15" s="1"/>
  <c r="E34" i="15"/>
  <c r="E37" i="15" s="1"/>
  <c r="D34" i="15"/>
  <c r="C34" i="15"/>
  <c r="C37" i="15" s="1"/>
  <c r="E32" i="15"/>
  <c r="C30" i="15"/>
  <c r="C31" i="15" s="1"/>
  <c r="G29" i="15"/>
  <c r="G32" i="15" s="1"/>
  <c r="F29" i="15"/>
  <c r="F30" i="15" s="1"/>
  <c r="F31" i="15" s="1"/>
  <c r="E29" i="15"/>
  <c r="E30" i="15" s="1"/>
  <c r="D29" i="15"/>
  <c r="D32" i="15" s="1"/>
  <c r="C29" i="15"/>
  <c r="C32" i="15" s="1"/>
  <c r="F27" i="15"/>
  <c r="C25" i="15"/>
  <c r="C26" i="15" s="1"/>
  <c r="G24" i="15"/>
  <c r="G27" i="15" s="1"/>
  <c r="F24" i="15"/>
  <c r="F25" i="15" s="1"/>
  <c r="F26" i="15" s="1"/>
  <c r="E24" i="15"/>
  <c r="E27" i="15" s="1"/>
  <c r="D24" i="15"/>
  <c r="C24" i="15"/>
  <c r="C27" i="15" s="1"/>
  <c r="E21" i="15"/>
  <c r="G18" i="15"/>
  <c r="G21" i="15" s="1"/>
  <c r="F18" i="15"/>
  <c r="F19" i="15" s="1"/>
  <c r="F20" i="15" s="1"/>
  <c r="E18" i="15"/>
  <c r="E19" i="15" s="1"/>
  <c r="D18" i="15"/>
  <c r="D21" i="15" s="1"/>
  <c r="C18" i="15"/>
  <c r="C21" i="15" s="1"/>
  <c r="D7" i="15"/>
  <c r="D6" i="15"/>
  <c r="D6" i="14"/>
  <c r="D6" i="13"/>
  <c r="B110" i="12"/>
  <c r="D7" i="12"/>
  <c r="D72" i="17" l="1"/>
  <c r="D70" i="17"/>
  <c r="D71" i="17" s="1"/>
  <c r="F70" i="17"/>
  <c r="F71" i="17" s="1"/>
  <c r="F72" i="17"/>
  <c r="E70" i="17"/>
  <c r="E71" i="17" s="1"/>
  <c r="E72" i="17"/>
  <c r="C70" i="17"/>
  <c r="C71" i="17" s="1"/>
  <c r="F61" i="17"/>
  <c r="F59" i="17"/>
  <c r="F60" i="17" s="1"/>
  <c r="G53" i="17"/>
  <c r="G51" i="17"/>
  <c r="G52" i="17" s="1"/>
  <c r="C53" i="17"/>
  <c r="C51" i="17"/>
  <c r="C52" i="17" s="1"/>
  <c r="E36" i="17"/>
  <c r="E38" i="17"/>
  <c r="C19" i="17"/>
  <c r="C21" i="17"/>
  <c r="C55" i="17"/>
  <c r="C56" i="17" s="1"/>
  <c r="C57" i="17"/>
  <c r="G21" i="17"/>
  <c r="G19" i="17"/>
  <c r="E41" i="17"/>
  <c r="E43" i="17"/>
  <c r="D51" i="17"/>
  <c r="D52" i="17" s="1"/>
  <c r="D53" i="17"/>
  <c r="G31" i="17"/>
  <c r="G33" i="17"/>
  <c r="D59" i="17"/>
  <c r="D60" i="17" s="1"/>
  <c r="D61" i="17"/>
  <c r="D55" i="17"/>
  <c r="D56" i="17" s="1"/>
  <c r="D57" i="17"/>
  <c r="C27" i="17"/>
  <c r="E27" i="17"/>
  <c r="E25" i="17"/>
  <c r="C36" i="17"/>
  <c r="C38" i="17"/>
  <c r="D31" i="17"/>
  <c r="D32" i="17" s="1"/>
  <c r="D33" i="17"/>
  <c r="D41" i="17"/>
  <c r="D43" i="17"/>
  <c r="D36" i="17"/>
  <c r="D38" i="17"/>
  <c r="E51" i="17"/>
  <c r="E52" i="17" s="1"/>
  <c r="E53" i="17"/>
  <c r="G41" i="17"/>
  <c r="G43" i="17"/>
  <c r="E46" i="17"/>
  <c r="E48" i="17"/>
  <c r="F38" i="17"/>
  <c r="F36" i="17"/>
  <c r="C46" i="17"/>
  <c r="C48" i="17"/>
  <c r="E66" i="17"/>
  <c r="E64" i="17"/>
  <c r="E65" i="17" s="1"/>
  <c r="F55" i="17"/>
  <c r="F56" i="17" s="1"/>
  <c r="F57" i="17"/>
  <c r="G61" i="17"/>
  <c r="G59" i="17"/>
  <c r="G60" i="17" s="1"/>
  <c r="G66" i="17"/>
  <c r="G64" i="17"/>
  <c r="G65" i="17" s="1"/>
  <c r="G48" i="17"/>
  <c r="G46" i="17"/>
  <c r="C66" i="17"/>
  <c r="C64" i="17"/>
  <c r="C65" i="17" s="1"/>
  <c r="F53" i="17"/>
  <c r="F51" i="17"/>
  <c r="F52" i="17" s="1"/>
  <c r="G27" i="17"/>
  <c r="G25" i="17"/>
  <c r="G55" i="17"/>
  <c r="G56" i="17" s="1"/>
  <c r="G57" i="17"/>
  <c r="E55" i="17"/>
  <c r="E56" i="17" s="1"/>
  <c r="E57" i="17"/>
  <c r="E33" i="17"/>
  <c r="E31" i="17"/>
  <c r="E19" i="17"/>
  <c r="E21" i="17"/>
  <c r="G36" i="17"/>
  <c r="G38" i="17"/>
  <c r="C41" i="17"/>
  <c r="C43" i="17"/>
  <c r="E59" i="17"/>
  <c r="E60" i="17" s="1"/>
  <c r="E61" i="17"/>
  <c r="C59" i="17"/>
  <c r="C60" i="17" s="1"/>
  <c r="C61" i="17"/>
  <c r="D19" i="17"/>
  <c r="D21" i="17"/>
  <c r="D27" i="17"/>
  <c r="D25" i="17"/>
  <c r="F27" i="17"/>
  <c r="F25" i="17"/>
  <c r="C33" i="17"/>
  <c r="C31" i="17"/>
  <c r="F21" i="17"/>
  <c r="F19" i="17"/>
  <c r="D46" i="17"/>
  <c r="D48" i="17"/>
  <c r="F48" i="17"/>
  <c r="F46" i="17"/>
  <c r="F33" i="17"/>
  <c r="F31" i="17"/>
  <c r="F43" i="17"/>
  <c r="F41" i="17"/>
  <c r="D66" i="17"/>
  <c r="D64" i="17"/>
  <c r="D65" i="17" s="1"/>
  <c r="F66" i="17"/>
  <c r="F64" i="17"/>
  <c r="F65" i="17" s="1"/>
  <c r="E58" i="15"/>
  <c r="E59" i="15" s="1"/>
  <c r="E60" i="15"/>
  <c r="G35" i="15"/>
  <c r="G36" i="15" s="1"/>
  <c r="C45" i="15"/>
  <c r="C46" i="15" s="1"/>
  <c r="F52" i="15"/>
  <c r="F37" i="15"/>
  <c r="G45" i="15"/>
  <c r="G46" i="15" s="1"/>
  <c r="G52" i="15"/>
  <c r="C63" i="15"/>
  <c r="C53" i="15"/>
  <c r="C54" i="15" s="1"/>
  <c r="D63" i="15"/>
  <c r="D66" i="15" s="1"/>
  <c r="G25" i="15"/>
  <c r="G26" i="15" s="1"/>
  <c r="F47" i="15"/>
  <c r="G19" i="15"/>
  <c r="G20" i="15" s="1"/>
  <c r="F63" i="15"/>
  <c r="C35" i="15"/>
  <c r="C36" i="15" s="1"/>
  <c r="F21" i="15"/>
  <c r="G30" i="15"/>
  <c r="G31" i="15" s="1"/>
  <c r="C57" i="15"/>
  <c r="D57" i="15"/>
  <c r="D60" i="15" s="1"/>
  <c r="G64" i="15"/>
  <c r="G65" i="15" s="1"/>
  <c r="C19" i="15"/>
  <c r="C20" i="15" s="1"/>
  <c r="F32" i="15"/>
  <c r="G40" i="15"/>
  <c r="G41" i="15" s="1"/>
  <c r="F42" i="15"/>
  <c r="C18" i="13"/>
  <c r="D40" i="16"/>
  <c r="E40" i="16"/>
  <c r="E30" i="16"/>
  <c r="F56" i="16"/>
  <c r="F57" i="16" s="1"/>
  <c r="D51" i="16"/>
  <c r="D52" i="16" s="1"/>
  <c r="D49" i="16"/>
  <c r="D19" i="16"/>
  <c r="F38" i="16"/>
  <c r="F39" i="16" s="1"/>
  <c r="G48" i="16"/>
  <c r="E19" i="16"/>
  <c r="D30" i="16"/>
  <c r="F47" i="16"/>
  <c r="F48" i="16" s="1"/>
  <c r="D24" i="16"/>
  <c r="C34" i="16"/>
  <c r="E49" i="16"/>
  <c r="C24" i="16"/>
  <c r="D34" i="16"/>
  <c r="C44" i="16"/>
  <c r="E53" i="16"/>
  <c r="D58" i="16"/>
  <c r="F17" i="16"/>
  <c r="F18" i="16" s="1"/>
  <c r="G29" i="16"/>
  <c r="D44" i="16"/>
  <c r="C52" i="16"/>
  <c r="E58" i="16"/>
  <c r="G57" i="16"/>
  <c r="G17" i="16"/>
  <c r="G18" i="16" s="1"/>
  <c r="F28" i="16"/>
  <c r="F29" i="16" s="1"/>
  <c r="G39" i="16"/>
  <c r="F54" i="13"/>
  <c r="F57" i="13" s="1"/>
  <c r="E18" i="13"/>
  <c r="C35" i="13"/>
  <c r="F40" i="13"/>
  <c r="D50" i="13"/>
  <c r="D53" i="13" s="1"/>
  <c r="G54" i="13"/>
  <c r="G55" i="13" s="1"/>
  <c r="G56" i="13" s="1"/>
  <c r="E63" i="13"/>
  <c r="E64" i="13" s="1"/>
  <c r="E65" i="13" s="1"/>
  <c r="F18" i="13"/>
  <c r="D35" i="13"/>
  <c r="G40" i="13"/>
  <c r="E50" i="13"/>
  <c r="E53" i="13" s="1"/>
  <c r="C58" i="13"/>
  <c r="C61" i="13" s="1"/>
  <c r="F63" i="13"/>
  <c r="F64" i="13" s="1"/>
  <c r="F65" i="13" s="1"/>
  <c r="F30" i="13"/>
  <c r="G30" i="13"/>
  <c r="C45" i="13"/>
  <c r="G63" i="13"/>
  <c r="G66" i="13" s="1"/>
  <c r="C30" i="13"/>
  <c r="F35" i="13"/>
  <c r="D45" i="13"/>
  <c r="G50" i="13"/>
  <c r="G51" i="13" s="1"/>
  <c r="G52" i="13" s="1"/>
  <c r="E58" i="13"/>
  <c r="E59" i="13" s="1"/>
  <c r="E60" i="13" s="1"/>
  <c r="D63" i="13"/>
  <c r="D64" i="13" s="1"/>
  <c r="D65" i="13" s="1"/>
  <c r="G18" i="13"/>
  <c r="D58" i="13"/>
  <c r="D61" i="13" s="1"/>
  <c r="D30" i="13"/>
  <c r="G35" i="13"/>
  <c r="E45" i="13"/>
  <c r="C54" i="13"/>
  <c r="C57" i="13" s="1"/>
  <c r="F58" i="13"/>
  <c r="F59" i="13" s="1"/>
  <c r="F60" i="13" s="1"/>
  <c r="D18" i="13"/>
  <c r="C50" i="13"/>
  <c r="C51" i="13" s="1"/>
  <c r="C52" i="13" s="1"/>
  <c r="E35" i="13"/>
  <c r="F50" i="13"/>
  <c r="F53" i="13" s="1"/>
  <c r="E30" i="13"/>
  <c r="C40" i="13"/>
  <c r="F45" i="13"/>
  <c r="D54" i="13"/>
  <c r="D57" i="13" s="1"/>
  <c r="G58" i="13"/>
  <c r="G61" i="13" s="1"/>
  <c r="D40" i="13"/>
  <c r="G45" i="13"/>
  <c r="E54" i="13"/>
  <c r="E57" i="13" s="1"/>
  <c r="C63" i="13"/>
  <c r="C64" i="13" s="1"/>
  <c r="C65" i="13" s="1"/>
  <c r="E40" i="13"/>
  <c r="D18" i="16"/>
  <c r="G19" i="16"/>
  <c r="E23" i="16"/>
  <c r="E24" i="16" s="1"/>
  <c r="C25" i="16"/>
  <c r="D29" i="16"/>
  <c r="G30" i="16"/>
  <c r="E33" i="16"/>
  <c r="E34" i="16" s="1"/>
  <c r="C35" i="16"/>
  <c r="D39" i="16"/>
  <c r="G40" i="16"/>
  <c r="E43" i="16"/>
  <c r="E44" i="16" s="1"/>
  <c r="C45" i="16"/>
  <c r="D48" i="16"/>
  <c r="G49" i="16"/>
  <c r="C53" i="16"/>
  <c r="D57" i="16"/>
  <c r="G58" i="16"/>
  <c r="E18" i="16"/>
  <c r="F23" i="16"/>
  <c r="F24" i="16" s="1"/>
  <c r="D25" i="16"/>
  <c r="E29" i="16"/>
  <c r="F33" i="16"/>
  <c r="F34" i="16" s="1"/>
  <c r="D35" i="16"/>
  <c r="E39" i="16"/>
  <c r="F43" i="16"/>
  <c r="F44" i="16" s="1"/>
  <c r="D45" i="16"/>
  <c r="E48" i="16"/>
  <c r="F51" i="16"/>
  <c r="F52" i="16" s="1"/>
  <c r="D53" i="16"/>
  <c r="E57" i="16"/>
  <c r="C17" i="16"/>
  <c r="C18" i="16" s="1"/>
  <c r="G23" i="16"/>
  <c r="G24" i="16" s="1"/>
  <c r="C28" i="16"/>
  <c r="C29" i="16" s="1"/>
  <c r="G33" i="16"/>
  <c r="G34" i="16" s="1"/>
  <c r="C38" i="16"/>
  <c r="C39" i="16" s="1"/>
  <c r="G43" i="16"/>
  <c r="G44" i="16" s="1"/>
  <c r="C47" i="16"/>
  <c r="C48" i="16" s="1"/>
  <c r="G51" i="16"/>
  <c r="G52" i="16" s="1"/>
  <c r="C56" i="16"/>
  <c r="C57" i="16" s="1"/>
  <c r="D46" i="15"/>
  <c r="E46" i="15"/>
  <c r="E54" i="15"/>
  <c r="D26" i="15"/>
  <c r="E26" i="15"/>
  <c r="D65" i="15"/>
  <c r="D35" i="15"/>
  <c r="D36" i="15" s="1"/>
  <c r="D45" i="15"/>
  <c r="E25" i="15"/>
  <c r="E35" i="15"/>
  <c r="E36" i="15" s="1"/>
  <c r="E45" i="15"/>
  <c r="E53" i="15"/>
  <c r="E64" i="15"/>
  <c r="E65" i="15" s="1"/>
  <c r="D25" i="15"/>
  <c r="D53" i="15"/>
  <c r="D54" i="15" s="1"/>
  <c r="D64" i="15"/>
  <c r="E20" i="15"/>
  <c r="D27" i="15"/>
  <c r="E31" i="15"/>
  <c r="D37" i="15"/>
  <c r="E41" i="15"/>
  <c r="D47" i="15"/>
  <c r="E50" i="15"/>
  <c r="D55" i="15"/>
  <c r="D30" i="15"/>
  <c r="D31" i="15" s="1"/>
  <c r="D49" i="15"/>
  <c r="D50" i="15" s="1"/>
  <c r="D19" i="15"/>
  <c r="D20" i="15" s="1"/>
  <c r="D40" i="15"/>
  <c r="D41" i="15" s="1"/>
  <c r="D58" i="15"/>
  <c r="D59" i="15" s="1"/>
  <c r="E33" i="13" l="1"/>
  <c r="E21" i="13"/>
  <c r="C33" i="13"/>
  <c r="C48" i="13"/>
  <c r="D21" i="13"/>
  <c r="G33" i="13"/>
  <c r="C41" i="13"/>
  <c r="C42" i="13" s="1"/>
  <c r="F43" i="13"/>
  <c r="F36" i="13"/>
  <c r="F37" i="13" s="1"/>
  <c r="E41" i="13"/>
  <c r="E42" i="13" s="1"/>
  <c r="G36" i="13"/>
  <c r="G37" i="13" s="1"/>
  <c r="E38" i="13"/>
  <c r="F33" i="13"/>
  <c r="E46" i="13"/>
  <c r="E47" i="13" s="1"/>
  <c r="D33" i="13"/>
  <c r="G43" i="13"/>
  <c r="D41" i="13"/>
  <c r="D42" i="13" s="1"/>
  <c r="G19" i="13"/>
  <c r="G20" i="13" s="1"/>
  <c r="F19" i="13"/>
  <c r="F20" i="13" s="1"/>
  <c r="D46" i="13"/>
  <c r="D47" i="13" s="1"/>
  <c r="C38" i="13"/>
  <c r="G46" i="13"/>
  <c r="G47" i="13" s="1"/>
  <c r="D36" i="13"/>
  <c r="D37" i="13" s="1"/>
  <c r="F46" i="13"/>
  <c r="F47" i="13" s="1"/>
  <c r="C47" i="17"/>
  <c r="G20" i="17"/>
  <c r="E42" i="17"/>
  <c r="E26" i="17"/>
  <c r="F42" i="17"/>
  <c r="D47" i="17"/>
  <c r="C42" i="17"/>
  <c r="E47" i="17"/>
  <c r="C26" i="17"/>
  <c r="F47" i="17"/>
  <c r="G37" i="17"/>
  <c r="G42" i="17"/>
  <c r="C32" i="17"/>
  <c r="E37" i="17"/>
  <c r="C37" i="17"/>
  <c r="E20" i="17"/>
  <c r="D20" i="17"/>
  <c r="F32" i="17"/>
  <c r="F37" i="17"/>
  <c r="F20" i="17"/>
  <c r="C20" i="17"/>
  <c r="F26" i="17"/>
  <c r="E32" i="17"/>
  <c r="G26" i="17"/>
  <c r="D37" i="17"/>
  <c r="D26" i="17"/>
  <c r="G32" i="17"/>
  <c r="G47" i="17"/>
  <c r="D42" i="17"/>
  <c r="C21" i="13"/>
  <c r="F64" i="15"/>
  <c r="F65" i="15" s="1"/>
  <c r="F66" i="15"/>
  <c r="G55" i="15"/>
  <c r="G53" i="15"/>
  <c r="G54" i="15" s="1"/>
  <c r="F53" i="15"/>
  <c r="F54" i="15" s="1"/>
  <c r="F55" i="15"/>
  <c r="C66" i="15"/>
  <c r="C64" i="15"/>
  <c r="C65" i="15" s="1"/>
  <c r="C60" i="15"/>
  <c r="C58" i="15"/>
  <c r="C59" i="15" s="1"/>
  <c r="G21" i="13"/>
  <c r="G25" i="13"/>
  <c r="G26" i="13" s="1"/>
  <c r="G27" i="13"/>
  <c r="D27" i="13"/>
  <c r="D25" i="13"/>
  <c r="D26" i="13" s="1"/>
  <c r="E25" i="13"/>
  <c r="E26" i="13" s="1"/>
  <c r="E27" i="13"/>
  <c r="F27" i="13"/>
  <c r="F25" i="13"/>
  <c r="F26" i="13" s="1"/>
  <c r="E48" i="13"/>
  <c r="E66" i="13"/>
  <c r="G38" i="13"/>
  <c r="F66" i="13"/>
  <c r="C59" i="13"/>
  <c r="C60" i="13" s="1"/>
  <c r="E36" i="13"/>
  <c r="E37" i="13" s="1"/>
  <c r="F41" i="13"/>
  <c r="F42" i="13" s="1"/>
  <c r="D43" i="13"/>
  <c r="D48" i="13"/>
  <c r="D38" i="13"/>
  <c r="E51" i="13"/>
  <c r="E52" i="13" s="1"/>
  <c r="D19" i="13"/>
  <c r="D20" i="13" s="1"/>
  <c r="D31" i="13"/>
  <c r="D32" i="13" s="1"/>
  <c r="C19" i="13"/>
  <c r="C20" i="13" s="1"/>
  <c r="C36" i="13"/>
  <c r="C37" i="13" s="1"/>
  <c r="F38" i="13"/>
  <c r="G59" i="13"/>
  <c r="G60" i="13" s="1"/>
  <c r="C53" i="13"/>
  <c r="G41" i="13"/>
  <c r="G42" i="13" s="1"/>
  <c r="E43" i="13"/>
  <c r="D51" i="13"/>
  <c r="D52" i="13" s="1"/>
  <c r="G53" i="13"/>
  <c r="G48" i="13"/>
  <c r="F51" i="13"/>
  <c r="F52" i="13" s="1"/>
  <c r="E19" i="13"/>
  <c r="E20" i="13" s="1"/>
  <c r="D59" i="13"/>
  <c r="D60" i="13" s="1"/>
  <c r="G57" i="13"/>
  <c r="D55" i="13"/>
  <c r="D56" i="13" s="1"/>
  <c r="C31" i="13"/>
  <c r="C32" i="13" s="1"/>
  <c r="G64" i="13"/>
  <c r="G65" i="13" s="1"/>
  <c r="F55" i="13"/>
  <c r="F56" i="13" s="1"/>
  <c r="F21" i="13"/>
  <c r="F61" i="13"/>
  <c r="C46" i="13"/>
  <c r="C47" i="13" s="1"/>
  <c r="G31" i="13"/>
  <c r="G32" i="13" s="1"/>
  <c r="D66" i="13"/>
  <c r="E61" i="13"/>
  <c r="E55" i="13"/>
  <c r="E56" i="13" s="1"/>
  <c r="C66" i="13"/>
  <c r="C55" i="13"/>
  <c r="C56" i="13" s="1"/>
  <c r="F48" i="13"/>
  <c r="F31" i="13"/>
  <c r="F32" i="13" s="1"/>
  <c r="E31" i="13"/>
  <c r="E32" i="13" s="1"/>
  <c r="C43" i="13"/>
  <c r="B110" i="9"/>
  <c r="C110" i="12"/>
  <c r="C57" i="12" s="1"/>
  <c r="D6" i="12"/>
  <c r="C18" i="9"/>
  <c r="C110" i="9"/>
  <c r="D6" i="11"/>
  <c r="D6" i="9"/>
  <c r="D7" i="9"/>
  <c r="D7" i="8"/>
  <c r="D6" i="10"/>
  <c r="C18" i="8"/>
  <c r="C24" i="8"/>
  <c r="D18" i="8"/>
  <c r="B105" i="8"/>
  <c r="G53" i="5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E57" i="12" l="1"/>
  <c r="E58" i="12" s="1"/>
  <c r="E59" i="12" s="1"/>
  <c r="G18" i="12"/>
  <c r="C18" i="12"/>
  <c r="C63" i="12"/>
  <c r="G39" i="12"/>
  <c r="F24" i="12"/>
  <c r="D24" i="12"/>
  <c r="E52" i="12"/>
  <c r="E55" i="12" s="1"/>
  <c r="C24" i="12"/>
  <c r="C39" i="12"/>
  <c r="G52" i="12"/>
  <c r="F39" i="12"/>
  <c r="E24" i="12"/>
  <c r="E25" i="12" s="1"/>
  <c r="E39" i="12"/>
  <c r="D52" i="12"/>
  <c r="F52" i="12"/>
  <c r="F53" i="12" s="1"/>
  <c r="F54" i="12" s="1"/>
  <c r="D18" i="12"/>
  <c r="D39" i="12"/>
  <c r="C52" i="12"/>
  <c r="G34" i="12"/>
  <c r="E18" i="12"/>
  <c r="G48" i="12"/>
  <c r="F34" i="12"/>
  <c r="F18" i="12"/>
  <c r="D48" i="12"/>
  <c r="D49" i="12" s="1"/>
  <c r="D50" i="12" s="1"/>
  <c r="C48" i="12"/>
  <c r="C51" i="12" s="1"/>
  <c r="G29" i="12"/>
  <c r="G44" i="12"/>
  <c r="G47" i="12" s="1"/>
  <c r="G24" i="12"/>
  <c r="G63" i="12"/>
  <c r="G66" i="12" s="1"/>
  <c r="F48" i="12"/>
  <c r="F51" i="12" s="1"/>
  <c r="E34" i="12"/>
  <c r="E63" i="12"/>
  <c r="E66" i="12" s="1"/>
  <c r="C34" i="12"/>
  <c r="D63" i="12"/>
  <c r="F29" i="12"/>
  <c r="C44" i="12"/>
  <c r="F63" i="12"/>
  <c r="E48" i="12"/>
  <c r="E49" i="12" s="1"/>
  <c r="E50" i="12" s="1"/>
  <c r="D34" i="12"/>
  <c r="G57" i="12"/>
  <c r="F44" i="12"/>
  <c r="E29" i="12"/>
  <c r="C29" i="12"/>
  <c r="D57" i="12"/>
  <c r="F57" i="12"/>
  <c r="E44" i="12"/>
  <c r="E47" i="12" s="1"/>
  <c r="D29" i="12"/>
  <c r="D44" i="12"/>
  <c r="F48" i="9"/>
  <c r="F49" i="9" s="1"/>
  <c r="D48" i="9"/>
  <c r="D51" i="9" s="1"/>
  <c r="G48" i="9"/>
  <c r="G51" i="9" s="1"/>
  <c r="C34" i="9"/>
  <c r="C35" i="9" s="1"/>
  <c r="C36" i="9" s="1"/>
  <c r="G63" i="9"/>
  <c r="G64" i="9" s="1"/>
  <c r="G65" i="9" s="1"/>
  <c r="G34" i="9"/>
  <c r="G35" i="9" s="1"/>
  <c r="D52" i="9"/>
  <c r="D53" i="9" s="1"/>
  <c r="D54" i="9" s="1"/>
  <c r="C39" i="9"/>
  <c r="C42" i="9" s="1"/>
  <c r="E48" i="9"/>
  <c r="E49" i="9" s="1"/>
  <c r="F52" i="9"/>
  <c r="F55" i="9" s="1"/>
  <c r="D39" i="9"/>
  <c r="D42" i="9" s="1"/>
  <c r="D63" i="9"/>
  <c r="D66" i="9" s="1"/>
  <c r="E39" i="9"/>
  <c r="E42" i="9" s="1"/>
  <c r="F24" i="9"/>
  <c r="F25" i="9" s="1"/>
  <c r="F39" i="9"/>
  <c r="F42" i="9" s="1"/>
  <c r="G57" i="9"/>
  <c r="G60" i="9" s="1"/>
  <c r="G24" i="9"/>
  <c r="G27" i="9" s="1"/>
  <c r="G39" i="9"/>
  <c r="G40" i="9" s="1"/>
  <c r="E63" i="9"/>
  <c r="E64" i="9" s="1"/>
  <c r="E65" i="9" s="1"/>
  <c r="C29" i="9"/>
  <c r="C32" i="9" s="1"/>
  <c r="C24" i="9"/>
  <c r="C25" i="9" s="1"/>
  <c r="C26" i="9" s="1"/>
  <c r="C44" i="9"/>
  <c r="C47" i="9" s="1"/>
  <c r="F63" i="9"/>
  <c r="F66" i="9" s="1"/>
  <c r="E29" i="9"/>
  <c r="E32" i="9" s="1"/>
  <c r="D44" i="9"/>
  <c r="D45" i="9" s="1"/>
  <c r="D46" i="9" s="1"/>
  <c r="D34" i="9"/>
  <c r="D37" i="9" s="1"/>
  <c r="E57" i="9"/>
  <c r="E58" i="9" s="1"/>
  <c r="E59" i="9" s="1"/>
  <c r="D29" i="9"/>
  <c r="D32" i="9" s="1"/>
  <c r="E44" i="9"/>
  <c r="E45" i="9" s="1"/>
  <c r="E46" i="9" s="1"/>
  <c r="C52" i="9"/>
  <c r="C53" i="9" s="1"/>
  <c r="C54" i="9" s="1"/>
  <c r="F57" i="9"/>
  <c r="F58" i="9" s="1"/>
  <c r="C57" i="9"/>
  <c r="C60" i="9" s="1"/>
  <c r="G52" i="9"/>
  <c r="G55" i="9" s="1"/>
  <c r="F44" i="9"/>
  <c r="F47" i="9" s="1"/>
  <c r="D24" i="9"/>
  <c r="D27" i="9" s="1"/>
  <c r="F29" i="9"/>
  <c r="F32" i="9" s="1"/>
  <c r="G44" i="9"/>
  <c r="G45" i="9" s="1"/>
  <c r="G46" i="9" s="1"/>
  <c r="E52" i="9"/>
  <c r="E55" i="9" s="1"/>
  <c r="C63" i="9"/>
  <c r="C64" i="9" s="1"/>
  <c r="C65" i="9" s="1"/>
  <c r="E34" i="9"/>
  <c r="E35" i="9" s="1"/>
  <c r="D57" i="9"/>
  <c r="D60" i="9" s="1"/>
  <c r="F34" i="9"/>
  <c r="F35" i="9" s="1"/>
  <c r="E24" i="9"/>
  <c r="E25" i="9" s="1"/>
  <c r="G29" i="9"/>
  <c r="G30" i="9" s="1"/>
  <c r="G31" i="9" s="1"/>
  <c r="C48" i="9"/>
  <c r="C49" i="9" s="1"/>
  <c r="C50" i="9" s="1"/>
  <c r="D54" i="5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 s="1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E60" i="12" l="1"/>
  <c r="G19" i="12"/>
  <c r="G20" i="12" s="1"/>
  <c r="G21" i="12"/>
  <c r="F37" i="12"/>
  <c r="D35" i="12"/>
  <c r="D36" i="12" s="1"/>
  <c r="C19" i="12"/>
  <c r="E37" i="12"/>
  <c r="E30" i="12"/>
  <c r="C35" i="12"/>
  <c r="C36" i="12" s="1"/>
  <c r="E53" i="12"/>
  <c r="E54" i="12" s="1"/>
  <c r="F50" i="9"/>
  <c r="C30" i="9"/>
  <c r="C31" i="9" s="1"/>
  <c r="F51" i="9"/>
  <c r="C37" i="12"/>
  <c r="G45" i="12"/>
  <c r="G46" i="12" s="1"/>
  <c r="D37" i="12"/>
  <c r="D51" i="12"/>
  <c r="E51" i="12"/>
  <c r="E35" i="12"/>
  <c r="E36" i="12" s="1"/>
  <c r="D21" i="12"/>
  <c r="F30" i="12"/>
  <c r="E27" i="12"/>
  <c r="F49" i="12"/>
  <c r="F50" i="12" s="1"/>
  <c r="E32" i="12"/>
  <c r="F55" i="12"/>
  <c r="G64" i="12"/>
  <c r="G65" i="12" s="1"/>
  <c r="E45" i="12"/>
  <c r="E46" i="12" s="1"/>
  <c r="D19" i="12"/>
  <c r="E64" i="12"/>
  <c r="E65" i="12" s="1"/>
  <c r="G27" i="12"/>
  <c r="C32" i="12"/>
  <c r="E26" i="12"/>
  <c r="C21" i="12"/>
  <c r="G25" i="12"/>
  <c r="F32" i="12"/>
  <c r="F35" i="12"/>
  <c r="F36" i="12" s="1"/>
  <c r="C49" i="12"/>
  <c r="C50" i="12" s="1"/>
  <c r="G30" i="12"/>
  <c r="G32" i="12"/>
  <c r="D42" i="12"/>
  <c r="D40" i="12"/>
  <c r="D41" i="12" s="1"/>
  <c r="C30" i="12"/>
  <c r="C53" i="12"/>
  <c r="C54" i="12" s="1"/>
  <c r="C55" i="12"/>
  <c r="G49" i="12"/>
  <c r="G50" i="12" s="1"/>
  <c r="G51" i="12"/>
  <c r="D45" i="12"/>
  <c r="D46" i="12" s="1"/>
  <c r="D47" i="12"/>
  <c r="G58" i="12"/>
  <c r="G59" i="12" s="1"/>
  <c r="G60" i="12"/>
  <c r="G35" i="12"/>
  <c r="G36" i="12" s="1"/>
  <c r="G37" i="12"/>
  <c r="C58" i="12"/>
  <c r="C59" i="12" s="1"/>
  <c r="C60" i="12"/>
  <c r="F27" i="12"/>
  <c r="F25" i="12"/>
  <c r="C40" i="12"/>
  <c r="C41" i="12" s="1"/>
  <c r="C42" i="12"/>
  <c r="E40" i="12"/>
  <c r="E41" i="12" s="1"/>
  <c r="E42" i="12"/>
  <c r="F40" i="12"/>
  <c r="F41" i="12" s="1"/>
  <c r="F42" i="12"/>
  <c r="C45" i="12"/>
  <c r="C46" i="12" s="1"/>
  <c r="C47" i="12"/>
  <c r="G40" i="12"/>
  <c r="G41" i="12" s="1"/>
  <c r="G42" i="12"/>
  <c r="D66" i="12"/>
  <c r="D64" i="12"/>
  <c r="D65" i="12" s="1"/>
  <c r="F19" i="12"/>
  <c r="F21" i="12"/>
  <c r="C64" i="12"/>
  <c r="C65" i="12" s="1"/>
  <c r="C66" i="12"/>
  <c r="D53" i="12"/>
  <c r="D54" i="12" s="1"/>
  <c r="D55" i="12"/>
  <c r="C25" i="12"/>
  <c r="C27" i="12"/>
  <c r="E19" i="12"/>
  <c r="E21" i="12"/>
  <c r="G53" i="12"/>
  <c r="G54" i="12" s="1"/>
  <c r="G55" i="12"/>
  <c r="D32" i="12"/>
  <c r="D30" i="12"/>
  <c r="F47" i="12"/>
  <c r="F45" i="12"/>
  <c r="F46" i="12" s="1"/>
  <c r="D25" i="12"/>
  <c r="D27" i="12"/>
  <c r="F66" i="12"/>
  <c r="F64" i="12"/>
  <c r="F65" i="12" s="1"/>
  <c r="F58" i="12"/>
  <c r="F59" i="12" s="1"/>
  <c r="F60" i="12"/>
  <c r="D58" i="12"/>
  <c r="D59" i="12" s="1"/>
  <c r="D60" i="12"/>
  <c r="D49" i="9"/>
  <c r="G36" i="9"/>
  <c r="G25" i="9"/>
  <c r="G26" i="9" s="1"/>
  <c r="E50" i="9"/>
  <c r="E40" i="9"/>
  <c r="E41" i="9" s="1"/>
  <c r="E51" i="9"/>
  <c r="F27" i="9"/>
  <c r="G37" i="9"/>
  <c r="C45" i="9"/>
  <c r="C46" i="9" s="1"/>
  <c r="C51" i="9"/>
  <c r="C37" i="9"/>
  <c r="C55" i="9"/>
  <c r="C27" i="9"/>
  <c r="G49" i="9"/>
  <c r="G50" i="9" s="1"/>
  <c r="G66" i="9"/>
  <c r="F26" i="9"/>
  <c r="E47" i="9"/>
  <c r="F30" i="9"/>
  <c r="F31" i="9" s="1"/>
  <c r="E26" i="9"/>
  <c r="G58" i="9"/>
  <c r="G59" i="9" s="1"/>
  <c r="E30" i="9"/>
  <c r="E31" i="9" s="1"/>
  <c r="D30" i="9"/>
  <c r="D31" i="9" s="1"/>
  <c r="F40" i="9"/>
  <c r="F41" i="9" s="1"/>
  <c r="D55" i="9"/>
  <c r="C40" i="9"/>
  <c r="C41" i="9" s="1"/>
  <c r="G32" i="9"/>
  <c r="D47" i="9"/>
  <c r="D35" i="9"/>
  <c r="D36" i="9" s="1"/>
  <c r="G41" i="9"/>
  <c r="D40" i="9"/>
  <c r="D41" i="9" s="1"/>
  <c r="G42" i="9"/>
  <c r="F36" i="9"/>
  <c r="E53" i="9"/>
  <c r="E54" i="9" s="1"/>
  <c r="D58" i="9"/>
  <c r="D59" i="9" s="1"/>
  <c r="F45" i="9"/>
  <c r="F46" i="9" s="1"/>
  <c r="E36" i="9"/>
  <c r="E37" i="9"/>
  <c r="G47" i="9"/>
  <c r="F60" i="9"/>
  <c r="F37" i="9"/>
  <c r="D25" i="9"/>
  <c r="D26" i="9" s="1"/>
  <c r="E27" i="9"/>
  <c r="F59" i="9"/>
  <c r="C58" i="9"/>
  <c r="C59" i="9" s="1"/>
  <c r="E60" i="9"/>
  <c r="C66" i="9"/>
  <c r="E66" i="9"/>
  <c r="D64" i="9"/>
  <c r="D65" i="9" s="1"/>
  <c r="G53" i="9"/>
  <c r="G54" i="9" s="1"/>
  <c r="E18" i="9"/>
  <c r="F18" i="9"/>
  <c r="G18" i="9"/>
  <c r="D18" i="9"/>
  <c r="D50" i="9"/>
  <c r="F64" i="9"/>
  <c r="F65" i="9" s="1"/>
  <c r="F53" i="9"/>
  <c r="F54" i="9" s="1"/>
  <c r="D63" i="4"/>
  <c r="E63" i="4" s="1"/>
  <c r="D63" i="3"/>
  <c r="E63" i="3" s="1"/>
  <c r="D63" i="2"/>
  <c r="E63" i="2" s="1"/>
  <c r="D40" i="2" s="1"/>
  <c r="E31" i="12" l="1"/>
  <c r="C20" i="12"/>
  <c r="F20" i="12"/>
  <c r="D20" i="12"/>
  <c r="D31" i="12"/>
  <c r="G31" i="12"/>
  <c r="E20" i="12"/>
  <c r="G26" i="12"/>
  <c r="F31" i="12"/>
  <c r="C26" i="12"/>
  <c r="D26" i="12"/>
  <c r="F26" i="12"/>
  <c r="C31" i="12"/>
  <c r="D21" i="9"/>
  <c r="D19" i="9"/>
  <c r="D20" i="9" s="1"/>
  <c r="F21" i="9"/>
  <c r="F19" i="9"/>
  <c r="F20" i="9" s="1"/>
  <c r="G19" i="9"/>
  <c r="G20" i="9" s="1"/>
  <c r="G21" i="9"/>
  <c r="C21" i="9"/>
  <c r="C19" i="9"/>
  <c r="C20" i="9" s="1"/>
  <c r="E21" i="9"/>
  <c r="E19" i="9"/>
  <c r="E20" i="9" s="1"/>
  <c r="C55" i="3"/>
  <c r="D69" i="7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F45" i="3" s="1"/>
  <c r="F46" i="3" s="1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C15" i="4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6" i="8" s="1"/>
  <c r="G27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 s="1"/>
  <c r="F50" i="8"/>
  <c r="G29" i="3"/>
  <c r="G29" i="7"/>
  <c r="F29" i="3"/>
  <c r="F29" i="7"/>
  <c r="F40" i="8"/>
  <c r="F41" i="8" s="1"/>
  <c r="F42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6" i="8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1" i="7" s="1"/>
  <c r="E32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6" i="1"/>
  <c r="G37" i="1" s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  <c r="C25" i="13" l="1"/>
  <c r="C27" i="13"/>
  <c r="C26" i="13" l="1"/>
</calcChain>
</file>

<file path=xl/sharedStrings.xml><?xml version="1.0" encoding="utf-8"?>
<sst xmlns="http://schemas.openxmlformats.org/spreadsheetml/2006/main" count="2111" uniqueCount="115">
  <si>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</si>
  <si>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</si>
  <si>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</si>
  <si>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</si>
  <si>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</si>
  <si>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</si>
  <si>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</si>
  <si>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</si>
  <si>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</si>
  <si>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</si>
  <si>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</si>
  <si>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</si>
  <si>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</si>
  <si>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</si>
  <si>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</si>
  <si>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</si>
  <si>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</si>
  <si>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</si>
  <si>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</si>
  <si>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</si>
  <si>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</si>
  <si>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</si>
  <si>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</si>
  <si>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</si>
  <si>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</si>
  <si>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</si>
  <si>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</si>
  <si>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</si>
  <si>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</si>
  <si>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</si>
  <si>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</si>
  <si>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</si>
  <si>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</si>
  <si>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</si>
  <si>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</si>
  <si>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</si>
  <si>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</si>
  <si>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</si>
  <si>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</si>
  <si>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</si>
  <si>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</si>
  <si>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</si>
  <si>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</si>
  <si>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</si>
  <si>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</si>
  <si>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</si>
  <si>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</si>
  <si>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</si>
  <si>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</si>
  <si>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</si>
  <si>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</si>
  <si>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</si>
  <si>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</si>
  <si>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</si>
  <si>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</si>
  <si>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</si>
  <si>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</si>
  <si>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</si>
  <si>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</si>
  <si>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</si>
  <si>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</si>
  <si>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</si>
  <si>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</si>
  <si>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</si>
  <si>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</si>
  <si>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</si>
  <si>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</si>
  <si>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</si>
  <si>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</si>
  <si>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</si>
  <si>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</si>
  <si>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</si>
  <si>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</si>
  <si>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</si>
  <si>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</si>
  <si>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</si>
  <si>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</si>
  <si>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</si>
  <si>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</si>
  <si>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</si>
  <si>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</si>
  <si>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</si>
  <si>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</si>
  <si>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</si>
  <si>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</si>
  <si>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</si>
  <si>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</si>
  <si>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</si>
  <si>
    <t>Eventuelle personlige tillæg skal også reguleres pr. 1. okt. 2020:</t>
  </si>
  <si>
    <t xml:space="preserve">*Hvis den ansatte ikke arbejder et helt antal timer om ugen, skal antallet af minutter divideres i 60.                                                                                                                                                                   </t>
  </si>
  <si>
    <t>Eksempel: En sekretær arbejder 21 timer og 45 minutter pr. uge: 45/60=0,75. Altså skal der indtastes 21,75.</t>
  </si>
  <si>
    <t>Kitteltillæg</t>
  </si>
  <si>
    <t>Aktuelt</t>
  </si>
  <si>
    <t>Eventuelle personlige tillæg skal også reguleres pr. 1. okt. 2021:</t>
  </si>
  <si>
    <t>Aftalte reguleringer OK21 (1. oktober 2021):</t>
  </si>
  <si>
    <t>Lønregulering:</t>
  </si>
  <si>
    <t>Forrige</t>
  </si>
  <si>
    <t>Løn gældende pr. 1. oktober 2021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</si>
  <si>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</si>
  <si>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</si>
  <si>
    <t>Aftalte reguleringer juni22 (1. juni 2022):</t>
  </si>
  <si>
    <t>Løn gældende pr. 1. juni 2022</t>
  </si>
  <si>
    <t>Eventuelle personlige tillæg skal også reguleres pr. 1. juni 2022:</t>
  </si>
  <si>
    <t xml:space="preserve">Rudersdal </t>
  </si>
  <si>
    <t>Rødovre</t>
  </si>
  <si>
    <t>Aftalte reguleringer juni 23 (1. juni 2023):</t>
  </si>
  <si>
    <t>Løn gældende pr. 1. juni 2023</t>
  </si>
  <si>
    <t>Eventuelle personlige tillæg skal også reguleres pr. 1. juni 2023:</t>
  </si>
  <si>
    <t>Aftalte reguleringer juni23 (1. juni 2023):</t>
  </si>
  <si>
    <t>Løn gældende pr. 1. juni 2024</t>
  </si>
  <si>
    <t>Eventuelle personlige tillæg skal også reguleres pr. 1. juni 2024:</t>
  </si>
  <si>
    <t>Aftalte reguleringer juni 24 (1. juni 2024):</t>
  </si>
  <si>
    <t>Løn gældende pr. 1. juni 2025</t>
  </si>
  <si>
    <t>Eventuelle personlige tillæg skal også reguleres pr. 1. juni 2025:</t>
  </si>
  <si>
    <t>Aftalte reguleringer juni 25 (1. juni 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</si>
</sst>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%"/>
    <numFmt numFmtId="168" formatCode="0.0%"/>
    <numFmt numFmtId="169" formatCode="0.000000000%"/>
    <numFmt numFmtId="170" formatCode="0.0000000%"/>
    <numFmt numFmtId="171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2" fontId="6" fillId="0" borderId="0" xfId="0" applyNumberFormat="1" applyFont="1"/>
    <xf numFmtId="167" fontId="6" fillId="0" borderId="0" xfId="0" applyNumberFormat="1" applyFont="1"/>
    <xf numFmtId="0" fontId="6" fillId="0" borderId="2" xfId="0" applyFont="1" applyBorder="1"/>
    <xf numFmtId="0" fontId="8" fillId="0" borderId="0" xfId="0" applyFont="1"/>
    <xf numFmtId="2" fontId="8" fillId="0" borderId="0" xfId="0" applyNumberFormat="1" applyFont="1"/>
    <xf numFmtId="2" fontId="3" fillId="0" borderId="0" xfId="0" applyNumberFormat="1" applyFont="1"/>
    <xf numFmtId="9" fontId="6" fillId="0" borderId="0" xfId="2" applyFont="1"/>
    <xf numFmtId="168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10" fillId="0" borderId="0" xfId="0" applyNumberFormat="1" applyFont="1"/>
    <xf numFmtId="44" fontId="6" fillId="0" borderId="0" xfId="3" applyFont="1"/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/>
    <xf numFmtId="4" fontId="3" fillId="2" borderId="5" xfId="0" applyNumberFormat="1" applyFont="1" applyFill="1" applyBorder="1"/>
    <xf numFmtId="0" fontId="3" fillId="0" borderId="8" xfId="0" applyFont="1" applyBorder="1"/>
    <xf numFmtId="164" fontId="6" fillId="0" borderId="0" xfId="1" applyFont="1" applyBorder="1"/>
    <xf numFmtId="0" fontId="3" fillId="0" borderId="10" xfId="0" applyFont="1" applyBorder="1"/>
    <xf numFmtId="0" fontId="3" fillId="0" borderId="11" xfId="0" applyFont="1" applyBorder="1"/>
    <xf numFmtId="164" fontId="6" fillId="0" borderId="11" xfId="1" applyFont="1" applyBorder="1"/>
    <xf numFmtId="164" fontId="6" fillId="0" borderId="0" xfId="1" applyFont="1" applyFill="1" applyBorder="1"/>
    <xf numFmtId="164" fontId="6" fillId="0" borderId="11" xfId="1" applyFont="1" applyFill="1" applyBorder="1"/>
    <xf numFmtId="169" fontId="6" fillId="0" borderId="0" xfId="2" applyNumberFormat="1" applyFont="1"/>
    <xf numFmtId="170" fontId="6" fillId="0" borderId="0" xfId="2" applyNumberFormat="1" applyFont="1"/>
    <xf numFmtId="171" fontId="3" fillId="0" borderId="0" xfId="0" applyNumberFormat="1" applyFont="1"/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3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6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  <xf numFmtId="10" fontId="6" fillId="0" borderId="13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activeCell="B7" sqref="B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1.28515625" style="12" bestFit="1" customWidth="1"/>
    <col min="4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2" t="s">
        <v>1</v>
      </c>
      <c r="D4" s="13">
        <v>5.5E-2</v>
      </c>
      <c r="I4" s="14"/>
    </row>
    <row r="5" spans="1:15" x14ac:dyDescent="0.2">
      <c r="A5" s="12" t="s">
        <v>2</v>
      </c>
      <c r="D5" s="13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x14ac:dyDescent="0.2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">
      <c r="A43" s="2" t="s">
        <v>28</v>
      </c>
      <c r="B43" s="2"/>
      <c r="C43" s="10"/>
      <c r="D43" s="14"/>
      <c r="E43" s="14"/>
      <c r="F43" s="14"/>
      <c r="G43" s="14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x14ac:dyDescent="0.2">
      <c r="A48" s="2"/>
      <c r="B48" s="1"/>
      <c r="C48" s="2"/>
      <c r="D48" s="2"/>
      <c r="E48" s="2"/>
      <c r="F48" s="2"/>
      <c r="G48" s="2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A866-7BE8-4195-B249-08697D5419BF}">
  <dimension ref="A1:U145"/>
  <sheetViews>
    <sheetView tabSelected="1" topLeftCell="A5" workbookViewId="0">
      <selection activeCell="A115" sqref="A115:XFD116"/>
    </sheetView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5" width="10.85546875" style="12" customWidth="1"/>
    <col min="6" max="7" width="13.7109375" style="12" customWidth="1"/>
    <col min="8" max="8" width="23.85546875" style="12" customWidth="1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4" width="8.7109375" style="12"/>
    <col min="15" max="15" width="15.42578125" style="12" bestFit="1" customWidth="1"/>
    <col min="16" max="20" width="8.85546875" style="12" bestFit="1" customWidth="1"/>
    <col min="21" max="21" width="11.85546875" style="12" bestFit="1" customWidth="1"/>
    <col min="22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112</v>
      </c>
    </row>
    <row r="4" spans="1:18" ht="13.5" thickBot="1" x14ac:dyDescent="0.25">
      <c r="A4" s="12" t="s">
        <v>113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17">
        <v>2.9100000000000001E-2</v>
      </c>
    </row>
    <row r="8" spans="1:18" ht="13.5" thickBot="1" x14ac:dyDescent="0.25"/>
    <row r="9" spans="1:18" ht="13.5" thickBot="1" x14ac:dyDescent="0.25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">
      <c r="D10" s="26"/>
      <c r="F10" s="50"/>
      <c r="G10" s="50"/>
      <c r="I10" s="51"/>
      <c r="J10" s="51"/>
      <c r="N10" s="2"/>
      <c r="Q10" s="25"/>
    </row>
    <row r="11" spans="1:18" x14ac:dyDescent="0.2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30"/>
      <c r="E16" s="2"/>
      <c r="F16" s="2"/>
      <c r="G16" s="2"/>
    </row>
    <row r="17" spans="1:21" x14ac:dyDescent="0.2">
      <c r="A17" s="2"/>
      <c r="B17" s="1" t="s">
        <v>9</v>
      </c>
      <c r="C17" s="2"/>
      <c r="D17" s="2"/>
      <c r="E17" s="2"/>
      <c r="F17" s="2"/>
      <c r="G17" s="2"/>
    </row>
    <row r="18" spans="1:21" x14ac:dyDescent="0.2">
      <c r="A18" s="4">
        <v>19</v>
      </c>
      <c r="B18" s="5" t="s">
        <v>10</v>
      </c>
      <c r="C18" s="6">
        <f>(('Løntabel juni 2025'!C16/37*$D$9))+($B$116*((37-$D$9)/37))</f>
        <v>25478.407219524262</v>
      </c>
      <c r="D18" s="6">
        <f>(('Løntabel juni 2025'!D16/37*$D$9))+($B$116*((37-$D$9)/37))</f>
        <v>25894.9718177338</v>
      </c>
      <c r="E18" s="6">
        <f>(('Løntabel juni 2025'!E16/37*$D$9))+($B$116*((37-$D$9)/37))</f>
        <v>26183.380599402684</v>
      </c>
      <c r="F18" s="6">
        <f>(('Løntabel juni 2025'!F16/37*$D$9))+($B$116*((37-$D$9)/37))</f>
        <v>26599.957088558072</v>
      </c>
      <c r="G18" s="6">
        <f>(('Løntabel juni 2025'!G16/37*$D$9))+($B$116*((37-$D$9)/37))</f>
        <v>26888.37799474215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">
      <c r="A19" s="2"/>
      <c r="B19" s="12" t="s">
        <v>16</v>
      </c>
      <c r="C19" s="14">
        <f>C18*$D$11</f>
        <v>1401.3123970738345</v>
      </c>
      <c r="D19" s="14">
        <f>D18*$D$11</f>
        <v>1424.223449975359</v>
      </c>
      <c r="E19" s="14">
        <f>E18*$D$11</f>
        <v>1440.0859329671478</v>
      </c>
      <c r="F19" s="14">
        <f>F18*$D$11</f>
        <v>1462.997639870694</v>
      </c>
      <c r="G19" s="14">
        <f>G18*$D$11</f>
        <v>1478.8607897108182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">
      <c r="A20" s="2"/>
      <c r="B20" s="12" t="s">
        <v>22</v>
      </c>
      <c r="C20" s="14">
        <f>C18-C19</f>
        <v>24077.094822450428</v>
      </c>
      <c r="D20" s="14">
        <f>D18-D19</f>
        <v>24470.748367758442</v>
      </c>
      <c r="E20" s="14">
        <f>E18-E19</f>
        <v>24743.294666435537</v>
      </c>
      <c r="F20" s="14">
        <f>F18-F19</f>
        <v>25136.959448687379</v>
      </c>
      <c r="G20" s="14">
        <f>G18-G19</f>
        <v>25409.51720503133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">
      <c r="A21" s="2"/>
      <c r="B21" s="12" t="s">
        <v>27</v>
      </c>
      <c r="C21" s="14">
        <f>C18*$D$12</f>
        <v>2802.624794147669</v>
      </c>
      <c r="D21" s="14">
        <f>D18*$D$12</f>
        <v>2848.446899950718</v>
      </c>
      <c r="E21" s="14">
        <f>E18*$D$12</f>
        <v>2880.1718659342955</v>
      </c>
      <c r="F21" s="14">
        <f>F18*$D$12</f>
        <v>2925.995279741388</v>
      </c>
      <c r="G21" s="14">
        <f>G18*$D$12</f>
        <v>2957.7215794216363</v>
      </c>
      <c r="I21" s="2" t="s">
        <v>29</v>
      </c>
      <c r="J21" s="8" t="s">
        <v>30</v>
      </c>
      <c r="K21" s="12" t="s">
        <v>31</v>
      </c>
      <c r="L21" s="12" t="s">
        <v>32</v>
      </c>
      <c r="N21" s="17"/>
      <c r="P21" s="17"/>
      <c r="Q21" s="17"/>
      <c r="R21" s="17"/>
      <c r="S21" s="17"/>
      <c r="T21" s="17"/>
    </row>
    <row r="22" spans="1:21" x14ac:dyDescent="0.2">
      <c r="A22" s="2"/>
      <c r="C22" s="14"/>
      <c r="D22" s="14"/>
      <c r="E22" s="14"/>
      <c r="F22" s="14"/>
      <c r="G22" s="14"/>
      <c r="I22" s="2" t="s">
        <v>34</v>
      </c>
      <c r="J22" s="8" t="s">
        <v>35</v>
      </c>
      <c r="K22" s="12" t="s">
        <v>36</v>
      </c>
      <c r="L22" s="12" t="s">
        <v>37</v>
      </c>
      <c r="N22" s="17"/>
      <c r="P22" s="17"/>
      <c r="Q22" s="17"/>
      <c r="R22" s="17"/>
      <c r="S22" s="17"/>
      <c r="T22" s="17"/>
    </row>
    <row r="23" spans="1:21" x14ac:dyDescent="0.2">
      <c r="A23" s="2"/>
      <c r="B23" s="1" t="s">
        <v>33</v>
      </c>
      <c r="C23" s="49"/>
      <c r="D23" s="49"/>
      <c r="E23" s="49"/>
      <c r="F23" s="49"/>
      <c r="G23" s="49"/>
      <c r="I23" s="2" t="s">
        <v>38</v>
      </c>
      <c r="J23" s="8" t="s">
        <v>39</v>
      </c>
      <c r="K23" s="2" t="s">
        <v>40</v>
      </c>
      <c r="L23" s="12" t="s">
        <v>41</v>
      </c>
      <c r="N23" s="17"/>
      <c r="P23" s="17"/>
      <c r="Q23" s="17"/>
      <c r="R23" s="17"/>
      <c r="S23" s="17"/>
      <c r="T23" s="17"/>
    </row>
    <row r="24" spans="1:21" x14ac:dyDescent="0.2">
      <c r="A24" s="4">
        <v>23</v>
      </c>
      <c r="B24" s="5" t="s">
        <v>10</v>
      </c>
      <c r="C24" s="6">
        <f>(('Løntabel juni 2025'!C22/37*$D$9))+($B$116*((37-$D$9)/37))</f>
        <v>27053.281702135351</v>
      </c>
      <c r="D24" s="6">
        <f>(('Løntabel juni 2025'!D22/37*$D$9))+($B$116*((37-$D$9)/37))</f>
        <v>27482.201484617599</v>
      </c>
      <c r="E24" s="6">
        <f>(('Løntabel juni 2025'!E22/37*$D$9))+($B$116*((37-$D$9)/37))</f>
        <v>27778.816398825351</v>
      </c>
      <c r="F24" s="6">
        <f>(('Løntabel juni 2025'!F22/37*$D$9))+($B$116*((37-$D$9)/37))</f>
        <v>28207.564815002032</v>
      </c>
      <c r="G24" s="6">
        <f>(('Løntabel juni 2025'!G22/37*$D$9))+($B$116*((37-$D$9)/37))</f>
        <v>28504.431738482683</v>
      </c>
      <c r="I24" s="2"/>
      <c r="J24" s="8"/>
      <c r="K24" s="2"/>
      <c r="N24" s="17"/>
      <c r="P24" s="17"/>
      <c r="Q24" s="17"/>
      <c r="R24" s="17"/>
      <c r="S24" s="17"/>
      <c r="T24" s="17"/>
    </row>
    <row r="25" spans="1:21" x14ac:dyDescent="0.2">
      <c r="A25" s="2"/>
      <c r="B25" s="2" t="s">
        <v>16</v>
      </c>
      <c r="C25" s="14">
        <f>C24*$D$11</f>
        <v>1487.9304936174444</v>
      </c>
      <c r="D25" s="14">
        <f>D24*$D$11</f>
        <v>1511.5210816539679</v>
      </c>
      <c r="E25" s="14">
        <f>E24*$D$11</f>
        <v>1527.8349019353943</v>
      </c>
      <c r="F25" s="14">
        <f>F24*$D$11</f>
        <v>1551.4160648251118</v>
      </c>
      <c r="G25" s="14">
        <f>G24*$D$11</f>
        <v>1567.7437456165476</v>
      </c>
      <c r="I25" s="2"/>
      <c r="J25" s="8"/>
      <c r="K25" s="2"/>
      <c r="N25" s="17"/>
      <c r="P25" s="17"/>
      <c r="Q25" s="17"/>
      <c r="R25" s="17"/>
      <c r="S25" s="17"/>
      <c r="T25" s="17"/>
    </row>
    <row r="26" spans="1:21" x14ac:dyDescent="0.2">
      <c r="A26" s="2"/>
      <c r="B26" s="2" t="s">
        <v>22</v>
      </c>
      <c r="C26" s="14">
        <f>C24-C25</f>
        <v>25565.351208517906</v>
      </c>
      <c r="D26" s="14">
        <f>D24-D25</f>
        <v>25970.68040296363</v>
      </c>
      <c r="E26" s="14">
        <f>E24-E25</f>
        <v>26250.981496889955</v>
      </c>
      <c r="F26" s="14">
        <f>F24-F25</f>
        <v>26656.148750176919</v>
      </c>
      <c r="G26" s="14">
        <f>G24-G25</f>
        <v>26936.687992866136</v>
      </c>
      <c r="I26" s="2" t="s">
        <v>42</v>
      </c>
      <c r="K26" s="2" t="s">
        <v>43</v>
      </c>
      <c r="L26" s="2" t="s">
        <v>44</v>
      </c>
      <c r="N26" s="17"/>
      <c r="P26" s="17"/>
      <c r="Q26" s="17"/>
      <c r="R26" s="17"/>
      <c r="S26" s="17"/>
      <c r="T26" s="17"/>
    </row>
    <row r="27" spans="1:21" x14ac:dyDescent="0.2">
      <c r="A27" s="2"/>
      <c r="B27" s="2" t="s">
        <v>27</v>
      </c>
      <c r="C27" s="14">
        <f>C24*$D$12</f>
        <v>2975.8609872348889</v>
      </c>
      <c r="D27" s="14">
        <f>D24*$D$12</f>
        <v>3023.0421633079359</v>
      </c>
      <c r="E27" s="14">
        <f>E24*$D$12</f>
        <v>3055.6698038707887</v>
      </c>
      <c r="F27" s="14">
        <f>F24*$D$12</f>
        <v>3102.8321296502236</v>
      </c>
      <c r="G27" s="14">
        <f>G24*$D$12</f>
        <v>3135.4874912330952</v>
      </c>
      <c r="I27" s="2" t="s">
        <v>98</v>
      </c>
      <c r="K27" s="2"/>
      <c r="L27" s="2" t="s">
        <v>65</v>
      </c>
      <c r="N27" s="17"/>
      <c r="P27" s="17"/>
      <c r="Q27" s="17"/>
      <c r="R27" s="17"/>
      <c r="S27" s="17"/>
      <c r="T27" s="17"/>
    </row>
    <row r="28" spans="1:21" x14ac:dyDescent="0.2">
      <c r="A28" s="2"/>
      <c r="B28" s="1"/>
      <c r="C28" s="2"/>
      <c r="D28" s="9"/>
      <c r="E28" s="9"/>
      <c r="F28" s="2"/>
      <c r="G28" s="2"/>
      <c r="I28" s="2" t="s">
        <v>45</v>
      </c>
      <c r="K28" s="12" t="s">
        <v>46</v>
      </c>
      <c r="L28" s="12" t="s">
        <v>47</v>
      </c>
      <c r="N28" s="17"/>
      <c r="P28" s="17"/>
      <c r="Q28" s="17"/>
      <c r="R28" s="17"/>
      <c r="S28" s="17"/>
      <c r="T28" s="17"/>
    </row>
    <row r="29" spans="1:21" x14ac:dyDescent="0.2">
      <c r="A29" s="2"/>
      <c r="B29" s="1" t="s">
        <v>33</v>
      </c>
      <c r="C29" s="2"/>
      <c r="D29" s="2"/>
      <c r="E29" s="2"/>
      <c r="F29" s="2"/>
      <c r="G29" s="2"/>
      <c r="I29" s="2" t="s">
        <v>48</v>
      </c>
      <c r="K29" s="12" t="s">
        <v>49</v>
      </c>
      <c r="L29" s="12" t="s">
        <v>50</v>
      </c>
      <c r="N29" s="17"/>
      <c r="P29" s="17"/>
      <c r="Q29" s="17"/>
      <c r="R29" s="17"/>
      <c r="S29" s="17"/>
      <c r="T29" s="17"/>
    </row>
    <row r="30" spans="1:21" x14ac:dyDescent="0.2">
      <c r="A30" s="4">
        <v>24</v>
      </c>
      <c r="B30" s="5" t="s">
        <v>10</v>
      </c>
      <c r="C30" s="6">
        <f>(('Løntabel juni 2025'!C28/37*$D$9))+($B$116*((37-$D$9)/37))</f>
        <v>27495.74103252673</v>
      </c>
      <c r="D30" s="6">
        <f>(('Løntabel juni 2025'!D28/37*$D$9))+($B$116*((37-$D$9)/37))</f>
        <v>27909.740655996429</v>
      </c>
      <c r="E30" s="6">
        <f>(('Løntabel juni 2025'!E28/37*$D$9))+($B$116*((37-$D$9)/37))</f>
        <v>28196.408811869467</v>
      </c>
      <c r="F30" s="6">
        <f>(('Løntabel juni 2025'!F28/37*$D$9))+($B$116*((37-$D$9)/37))</f>
        <v>28610.408435339159</v>
      </c>
      <c r="G30" s="6">
        <f>(('Løntabel juni 2025'!G28/37*$D$9))+($B$116*((37-$D$9)/37))</f>
        <v>28896.965467836388</v>
      </c>
      <c r="I30" s="2" t="s">
        <v>51</v>
      </c>
      <c r="L30" s="12" t="s">
        <v>52</v>
      </c>
      <c r="N30" s="17"/>
      <c r="P30" s="17"/>
      <c r="Q30" s="17"/>
      <c r="R30" s="17"/>
      <c r="S30" s="17"/>
      <c r="T30" s="17"/>
    </row>
    <row r="31" spans="1:21" x14ac:dyDescent="0.2">
      <c r="A31" s="2"/>
      <c r="B31" s="2" t="s">
        <v>16</v>
      </c>
      <c r="C31" s="14">
        <f>C30*$D$11</f>
        <v>1512.2657567889701</v>
      </c>
      <c r="D31" s="14">
        <f>D30*$D$11</f>
        <v>1535.0357360798037</v>
      </c>
      <c r="E31" s="14">
        <f>E30*$D$11</f>
        <v>1550.8024846528208</v>
      </c>
      <c r="F31" s="14">
        <f>F30*$D$11</f>
        <v>1573.5724639436537</v>
      </c>
      <c r="G31" s="14">
        <f>G30*$D$11</f>
        <v>1589.3331007310014</v>
      </c>
      <c r="I31" s="11" t="s">
        <v>53</v>
      </c>
      <c r="L31" s="12" t="s">
        <v>54</v>
      </c>
      <c r="N31" s="17"/>
      <c r="P31" s="17"/>
      <c r="Q31" s="17"/>
      <c r="R31" s="17"/>
      <c r="S31" s="17"/>
      <c r="T31" s="17"/>
    </row>
    <row r="32" spans="1:21" x14ac:dyDescent="0.2">
      <c r="A32" s="2"/>
      <c r="B32" s="2" t="s">
        <v>22</v>
      </c>
      <c r="C32" s="14">
        <f>C30-C31</f>
        <v>25983.475275737761</v>
      </c>
      <c r="D32" s="14">
        <f>D30-D31</f>
        <v>26374.704919916625</v>
      </c>
      <c r="E32" s="14">
        <f>E30-E31</f>
        <v>26645.606327216647</v>
      </c>
      <c r="F32" s="14">
        <f>F30-F31</f>
        <v>27036.835971395507</v>
      </c>
      <c r="G32" s="14">
        <f>G30-G31</f>
        <v>27307.632367105387</v>
      </c>
      <c r="I32" s="11"/>
      <c r="L32" s="2" t="s">
        <v>56</v>
      </c>
      <c r="N32" s="17"/>
      <c r="P32" s="17"/>
      <c r="Q32" s="17"/>
      <c r="R32" s="17"/>
      <c r="S32" s="17"/>
      <c r="T32" s="17"/>
    </row>
    <row r="33" spans="1:20" x14ac:dyDescent="0.2">
      <c r="A33" s="2"/>
      <c r="B33" s="2" t="s">
        <v>27</v>
      </c>
      <c r="C33" s="14">
        <f>C30*$D$12</f>
        <v>3024.5315135779401</v>
      </c>
      <c r="D33" s="14">
        <f>D30*$D$12</f>
        <v>3070.0714721596073</v>
      </c>
      <c r="E33" s="14">
        <f>E30*$D$12</f>
        <v>3101.6049693056416</v>
      </c>
      <c r="F33" s="14">
        <f>F30*$D$12</f>
        <v>3147.1449278873074</v>
      </c>
      <c r="G33" s="14">
        <f>G30*$D$12</f>
        <v>3178.6662014620028</v>
      </c>
      <c r="I33" s="11" t="s">
        <v>55</v>
      </c>
      <c r="L33" s="2" t="s">
        <v>66</v>
      </c>
      <c r="N33" s="17"/>
      <c r="P33" s="17"/>
      <c r="Q33" s="17"/>
      <c r="R33" s="17"/>
      <c r="S33" s="17"/>
      <c r="T33" s="17"/>
    </row>
    <row r="34" spans="1:20" x14ac:dyDescent="0.2">
      <c r="A34" s="2"/>
      <c r="B34" s="2"/>
      <c r="C34" s="14"/>
      <c r="D34" s="14"/>
      <c r="E34" s="14"/>
      <c r="F34" s="14"/>
      <c r="G34" s="10"/>
      <c r="I34" s="11" t="s">
        <v>57</v>
      </c>
      <c r="L34" s="12" t="s">
        <v>58</v>
      </c>
      <c r="N34" s="17"/>
      <c r="P34" s="17"/>
      <c r="Q34" s="17"/>
      <c r="R34" s="17"/>
      <c r="S34" s="17"/>
      <c r="T34" s="17"/>
    </row>
    <row r="35" spans="1:20" x14ac:dyDescent="0.2">
      <c r="A35" s="4">
        <v>25</v>
      </c>
      <c r="B35" s="5" t="s">
        <v>10</v>
      </c>
      <c r="C35" s="6">
        <f>(('Løntabel juni 2025'!C33/37*$D$9))+($B$116*((37-$D$9)/37))</f>
        <v>27938.240376054073</v>
      </c>
      <c r="D35" s="6">
        <f>(('Løntabel juni 2025'!D33/37*$D$9))+($B$116*((37-$D$9)/37))</f>
        <v>28339.28133222408</v>
      </c>
      <c r="E35" s="6">
        <f>(('Løntabel juni 2025'!E33/37*$D$9))+($B$116*((37-$D$9)/37))</f>
        <v>28616.893611490039</v>
      </c>
      <c r="F35" s="6">
        <f>(('Løntabel juni 2025'!F33/37*$D$9))+($B$116*((37-$D$9)/37))</f>
        <v>29018.144348917624</v>
      </c>
      <c r="G35" s="6">
        <f>(('Løntabel juni 2025'!G33/37*$D$9))+($B$116*((37-$D$9)/37))</f>
        <v>29295.74549196125</v>
      </c>
      <c r="L35" s="12" t="s">
        <v>59</v>
      </c>
      <c r="N35" s="17"/>
      <c r="P35" s="17"/>
      <c r="Q35" s="17"/>
      <c r="R35" s="17"/>
      <c r="S35" s="17"/>
      <c r="T35" s="17"/>
    </row>
    <row r="36" spans="1:20" x14ac:dyDescent="0.2">
      <c r="A36" s="2"/>
      <c r="B36" s="2" t="s">
        <v>16</v>
      </c>
      <c r="C36" s="14">
        <f>C35*$D$11</f>
        <v>1536.6032206829741</v>
      </c>
      <c r="D36" s="14">
        <f>D35*$D$11</f>
        <v>1558.6604732723245</v>
      </c>
      <c r="E36" s="14">
        <f>E35*$D$11</f>
        <v>1573.9291486319521</v>
      </c>
      <c r="F36" s="14">
        <f>F35*$D$11</f>
        <v>1595.9979391904692</v>
      </c>
      <c r="G36" s="14">
        <f>G35*$D$11</f>
        <v>1611.2660020578687</v>
      </c>
      <c r="L36" s="12" t="s">
        <v>60</v>
      </c>
      <c r="N36" s="17"/>
      <c r="P36" s="17"/>
      <c r="Q36" s="17"/>
      <c r="R36" s="17"/>
      <c r="S36" s="17"/>
      <c r="T36" s="17"/>
    </row>
    <row r="37" spans="1:20" x14ac:dyDescent="0.2">
      <c r="A37" s="2"/>
      <c r="B37" s="2" t="s">
        <v>22</v>
      </c>
      <c r="C37" s="14">
        <f>C35-C36</f>
        <v>26401.6371553711</v>
      </c>
      <c r="D37" s="14">
        <f>D35-D36</f>
        <v>26780.620858951756</v>
      </c>
      <c r="E37" s="14">
        <f>E35-E36</f>
        <v>27042.964462858086</v>
      </c>
      <c r="F37" s="14">
        <f>F35-F36</f>
        <v>27422.146409727153</v>
      </c>
      <c r="G37" s="14">
        <f>G35-G36</f>
        <v>27684.47948990338</v>
      </c>
      <c r="L37" s="12" t="s">
        <v>61</v>
      </c>
      <c r="N37" s="17"/>
      <c r="P37" s="17"/>
      <c r="Q37" s="17"/>
      <c r="R37" s="17"/>
      <c r="S37" s="17"/>
      <c r="T37" s="17"/>
    </row>
    <row r="38" spans="1:20" x14ac:dyDescent="0.2">
      <c r="A38" s="2"/>
      <c r="B38" s="2" t="s">
        <v>27</v>
      </c>
      <c r="C38" s="14">
        <f>C35*$D$12</f>
        <v>3073.2064413659482</v>
      </c>
      <c r="D38" s="14">
        <f>D35*$D$12</f>
        <v>3117.3209465446489</v>
      </c>
      <c r="E38" s="14">
        <f>E35*$D$12</f>
        <v>3147.8582972639042</v>
      </c>
      <c r="F38" s="14">
        <f>F35*$D$12</f>
        <v>3191.9958783809384</v>
      </c>
      <c r="G38" s="14">
        <f>G35*$D$12</f>
        <v>3222.5320041157374</v>
      </c>
      <c r="L38" s="12" t="s">
        <v>103</v>
      </c>
      <c r="N38" s="17"/>
      <c r="P38" s="17"/>
      <c r="Q38" s="17"/>
      <c r="R38" s="17"/>
      <c r="S38" s="17"/>
      <c r="T38" s="17"/>
    </row>
    <row r="39" spans="1:20" x14ac:dyDescent="0.2">
      <c r="A39" s="2"/>
      <c r="B39" s="2"/>
      <c r="C39" s="14"/>
      <c r="D39" s="14"/>
      <c r="E39" s="14"/>
      <c r="F39" s="10"/>
      <c r="G39" s="14"/>
      <c r="L39" s="12" t="s">
        <v>104</v>
      </c>
      <c r="N39" s="17"/>
      <c r="P39" s="17"/>
      <c r="Q39" s="17"/>
      <c r="R39" s="17"/>
      <c r="S39" s="17"/>
      <c r="T39" s="17"/>
    </row>
    <row r="40" spans="1:20" x14ac:dyDescent="0.2">
      <c r="A40" s="4">
        <v>26</v>
      </c>
      <c r="B40" s="5" t="s">
        <v>10</v>
      </c>
      <c r="C40" s="6">
        <f>(('Løntabel juni 2025'!C38/37*$D$9))+($B$116*((37-$D$9)/37))</f>
        <v>28390.917356387567</v>
      </c>
      <c r="D40" s="6">
        <f>(('Løntabel juni 2025'!D38/37*$D$9))+($B$116*((37-$D$9)/37))</f>
        <v>28778.275175129314</v>
      </c>
      <c r="E40" s="6">
        <f>(('Løntabel juni 2025'!E38/37*$D$9))+($B$116*((37-$D$9)/37))</f>
        <v>29046.307782334752</v>
      </c>
      <c r="F40" s="6">
        <f>(('Løntabel juni 2025'!F38/37*$D$9))+($B$116*((37-$D$9)/37))</f>
        <v>29433.581776422121</v>
      </c>
      <c r="G40" s="6">
        <f>(('Løntabel juni 2025'!G38/37*$D$9))+($B$116*((37-$D$9)/37))</f>
        <v>29701.624038989743</v>
      </c>
      <c r="L40" s="12" t="s">
        <v>63</v>
      </c>
      <c r="N40" s="17"/>
      <c r="P40" s="17"/>
      <c r="Q40" s="17"/>
      <c r="R40" s="17"/>
      <c r="S40" s="17"/>
      <c r="T40" s="17"/>
    </row>
    <row r="41" spans="1:20" x14ac:dyDescent="0.2">
      <c r="A41" s="2"/>
      <c r="B41" s="2" t="s">
        <v>16</v>
      </c>
      <c r="C41" s="14">
        <f>C40*$D$11</f>
        <v>1561.5004546013163</v>
      </c>
      <c r="D41" s="14">
        <f>D40*$D$11</f>
        <v>1582.8051346321124</v>
      </c>
      <c r="E41" s="14">
        <f>E40*$D$11</f>
        <v>1597.5469280284115</v>
      </c>
      <c r="F41" s="14">
        <f>F40*$D$11</f>
        <v>1618.8469977032166</v>
      </c>
      <c r="G41" s="14">
        <f>G40*$D$11</f>
        <v>1633.589322144436</v>
      </c>
      <c r="L41" s="2" t="s">
        <v>64</v>
      </c>
      <c r="N41" s="17"/>
      <c r="P41" s="17"/>
      <c r="Q41" s="17"/>
      <c r="R41" s="17"/>
      <c r="S41" s="17"/>
      <c r="T41" s="17"/>
    </row>
    <row r="42" spans="1:20" x14ac:dyDescent="0.2">
      <c r="A42" s="2"/>
      <c r="B42" s="2" t="s">
        <v>22</v>
      </c>
      <c r="C42" s="14">
        <f>C40-C41</f>
        <v>26829.416901786251</v>
      </c>
      <c r="D42" s="14">
        <f>D40-D41</f>
        <v>27195.470040497203</v>
      </c>
      <c r="E42" s="14">
        <f>E40-E41</f>
        <v>27448.76085430634</v>
      </c>
      <c r="F42" s="14">
        <f>F40-F41</f>
        <v>27814.734778718903</v>
      </c>
      <c r="G42" s="14">
        <f>G40-G41</f>
        <v>28068.034716845308</v>
      </c>
      <c r="N42" s="17"/>
      <c r="P42" s="17"/>
      <c r="Q42" s="17"/>
      <c r="R42" s="17"/>
      <c r="S42" s="17"/>
      <c r="T42" s="17"/>
    </row>
    <row r="43" spans="1:20" x14ac:dyDescent="0.2">
      <c r="A43" s="2"/>
      <c r="B43" s="2" t="s">
        <v>27</v>
      </c>
      <c r="C43" s="14">
        <f>C40*$D$12</f>
        <v>3123.0009092026326</v>
      </c>
      <c r="D43" s="14">
        <f>D40*$D$12</f>
        <v>3165.6102692642248</v>
      </c>
      <c r="E43" s="14">
        <f>E40*$D$12</f>
        <v>3195.0938560568229</v>
      </c>
      <c r="F43" s="14">
        <f>F40*$D$12</f>
        <v>3237.6939954064333</v>
      </c>
      <c r="G43" s="14">
        <f>G40*$D$12</f>
        <v>3267.178644288872</v>
      </c>
      <c r="N43" s="17"/>
      <c r="P43" s="17"/>
      <c r="Q43" s="17"/>
      <c r="R43" s="17"/>
      <c r="S43" s="17"/>
      <c r="T43" s="17"/>
    </row>
    <row r="44" spans="1:20" ht="13.5" thickBot="1" x14ac:dyDescent="0.25">
      <c r="N44" s="17"/>
      <c r="P44" s="17"/>
      <c r="Q44" s="17"/>
      <c r="R44" s="17"/>
      <c r="S44" s="17"/>
      <c r="T44" s="17"/>
    </row>
    <row r="45" spans="1:20" ht="12.75" customHeight="1" x14ac:dyDescent="0.2">
      <c r="A45" s="37">
        <v>27</v>
      </c>
      <c r="B45" s="38" t="s">
        <v>10</v>
      </c>
      <c r="C45" s="6">
        <f>(('Løntabel juni 2025'!C43/37*$D$9))+($B$116*((37-$D$9)/37))</f>
        <v>28853.975533052915</v>
      </c>
      <c r="D45" s="6">
        <f>(('Løntabel juni 2025'!D43/37*$D$9))+($B$116*((37-$D$9)/37))</f>
        <v>29226.423352675865</v>
      </c>
      <c r="E45" s="6">
        <f>(('Løntabel juni 2025'!E43/37*$D$9))+($B$116*((37-$D$9)/37))</f>
        <v>29484.182857383828</v>
      </c>
      <c r="F45" s="6">
        <f>(('Løntabel juni 2025'!F43/37*$D$9))+($B$116*((37-$D$9)/37))</f>
        <v>29856.630677006768</v>
      </c>
      <c r="G45" s="6">
        <f>(('Løntabel juni 2025'!G43/37*$D$9))+($B$116*((37-$D$9)/37))</f>
        <v>30114.390181714749</v>
      </c>
      <c r="N45" s="17"/>
      <c r="P45" s="17"/>
      <c r="Q45" s="17"/>
      <c r="R45" s="17"/>
      <c r="S45" s="17"/>
      <c r="T45" s="17"/>
    </row>
    <row r="46" spans="1:20" x14ac:dyDescent="0.2">
      <c r="A46" s="40"/>
      <c r="B46" s="2" t="s">
        <v>16</v>
      </c>
      <c r="C46" s="41">
        <f>C45*$D$11</f>
        <v>1586.9686543179103</v>
      </c>
      <c r="D46" s="41">
        <f>D45*$D$11</f>
        <v>1607.4532843971726</v>
      </c>
      <c r="E46" s="41">
        <f>E45*$D$11</f>
        <v>1621.6300571561105</v>
      </c>
      <c r="F46" s="41">
        <f t="shared" ref="F46:G46" si="0">F45*$D$11</f>
        <v>1642.1146872353722</v>
      </c>
      <c r="G46" s="41">
        <f t="shared" si="0"/>
        <v>1656.2914599943113</v>
      </c>
      <c r="N46" s="17"/>
      <c r="P46" s="17"/>
      <c r="Q46" s="17"/>
      <c r="R46" s="17"/>
      <c r="S46" s="17"/>
      <c r="T46" s="17"/>
    </row>
    <row r="47" spans="1:20" x14ac:dyDescent="0.2">
      <c r="A47" s="40"/>
      <c r="B47" s="2" t="s">
        <v>22</v>
      </c>
      <c r="C47" s="41">
        <f>C45-C46</f>
        <v>27267.006878735006</v>
      </c>
      <c r="D47" s="41">
        <f>D45-D46</f>
        <v>27618.970068278693</v>
      </c>
      <c r="E47" s="41">
        <f>E45-E46</f>
        <v>27862.552800227717</v>
      </c>
      <c r="F47" s="41">
        <f>F45-F46</f>
        <v>28214.515989771397</v>
      </c>
      <c r="G47" s="41">
        <f>G45-G46</f>
        <v>28458.098721720438</v>
      </c>
      <c r="N47" s="17"/>
      <c r="P47" s="17"/>
      <c r="Q47" s="17"/>
      <c r="R47" s="17"/>
      <c r="S47" s="17"/>
      <c r="T47" s="17"/>
    </row>
    <row r="48" spans="1:20" ht="13.5" thickBot="1" x14ac:dyDescent="0.25">
      <c r="A48" s="42"/>
      <c r="B48" s="43" t="s">
        <v>27</v>
      </c>
      <c r="C48" s="44">
        <f>C45*$D$12</f>
        <v>3173.9373086358205</v>
      </c>
      <c r="D48" s="44">
        <f>D45*$D$12</f>
        <v>3214.9065687943453</v>
      </c>
      <c r="E48" s="44">
        <f>E45*$D$12</f>
        <v>3243.260114312221</v>
      </c>
      <c r="F48" s="44">
        <f>F45*$D$12</f>
        <v>3284.2293744707445</v>
      </c>
      <c r="G48" s="44">
        <f>G45*$D$12</f>
        <v>3312.5829199886225</v>
      </c>
      <c r="N48" s="17"/>
      <c r="P48" s="17"/>
      <c r="Q48" s="17"/>
      <c r="R48" s="17"/>
      <c r="S48" s="17"/>
      <c r="T48" s="17"/>
    </row>
    <row r="49" spans="1:20" x14ac:dyDescent="0.2">
      <c r="A49" s="2"/>
      <c r="B49" s="2"/>
      <c r="C49" s="14"/>
      <c r="D49" s="14"/>
      <c r="E49" s="10"/>
      <c r="F49" s="14"/>
      <c r="G49" s="14"/>
      <c r="N49" s="17"/>
      <c r="P49" s="17"/>
      <c r="Q49" s="17"/>
      <c r="R49" s="17"/>
      <c r="S49" s="17"/>
      <c r="T49" s="17"/>
    </row>
    <row r="50" spans="1:20" x14ac:dyDescent="0.2">
      <c r="A50" s="4">
        <v>28</v>
      </c>
      <c r="B50" s="5" t="s">
        <v>10</v>
      </c>
      <c r="C50" s="6">
        <f>(('Løntabel juni 2025'!C48/37*$D$9))+($B$116*((37-$D$9)/37))</f>
        <v>29327.22488754768</v>
      </c>
      <c r="D50" s="6">
        <f>(('Løntabel juni 2025'!D48/37*$D$9))+($B$116*((37-$D$9)/37))</f>
        <v>29683.827780831569</v>
      </c>
      <c r="E50" s="6">
        <f>(('Løntabel juni 2025'!E48/37*$D$9))+($B$116*((37-$D$9)/37))</f>
        <v>29930.685134639662</v>
      </c>
      <c r="F50" s="6">
        <f>(('Løntabel juni 2025'!F48/37*$D$9))+($B$116*((37-$D$9)/37))</f>
        <v>30287.288027923547</v>
      </c>
      <c r="G50" s="6">
        <f>(('Løntabel juni 2025'!G48/37*$D$9))+($B$116*((37-$D$9)/37))</f>
        <v>30534.051901715047</v>
      </c>
      <c r="N50" s="17"/>
      <c r="P50" s="17"/>
      <c r="Q50" s="17"/>
      <c r="R50" s="17"/>
      <c r="S50" s="17"/>
      <c r="T50" s="17"/>
    </row>
    <row r="51" spans="1:20" x14ac:dyDescent="0.2">
      <c r="A51" s="2"/>
      <c r="B51" s="2" t="s">
        <v>16</v>
      </c>
      <c r="C51" s="14">
        <f>C50*$D$11</f>
        <v>1612.9973688151224</v>
      </c>
      <c r="D51" s="14">
        <f>D50*$D$11</f>
        <v>1632.6105279457363</v>
      </c>
      <c r="E51" s="14">
        <f>E50*$D$11</f>
        <v>1646.1876824051815</v>
      </c>
      <c r="F51" s="14">
        <f>F50*$D$11</f>
        <v>1665.8008415357951</v>
      </c>
      <c r="G51" s="14">
        <f>G50*$D$11</f>
        <v>1679.3728545943277</v>
      </c>
      <c r="N51" s="17"/>
      <c r="P51" s="17"/>
      <c r="Q51" s="17"/>
      <c r="R51" s="17"/>
      <c r="S51" s="17"/>
      <c r="T51" s="17"/>
    </row>
    <row r="52" spans="1:20" x14ac:dyDescent="0.2">
      <c r="A52" s="2"/>
      <c r="B52" s="2" t="s">
        <v>22</v>
      </c>
      <c r="C52" s="14">
        <f>C50-C51</f>
        <v>27714.227518732558</v>
      </c>
      <c r="D52" s="14">
        <f>D50-D51</f>
        <v>28051.217252885832</v>
      </c>
      <c r="E52" s="14">
        <f>E50-E51</f>
        <v>28284.497452234478</v>
      </c>
      <c r="F52" s="14">
        <f>F50-F51</f>
        <v>28621.487186387752</v>
      </c>
      <c r="G52" s="14">
        <f>G50-G51</f>
        <v>28854.67904712072</v>
      </c>
      <c r="N52" s="17"/>
      <c r="P52" s="17"/>
      <c r="Q52" s="17"/>
      <c r="R52" s="17"/>
      <c r="S52" s="17"/>
      <c r="T52" s="17"/>
    </row>
    <row r="53" spans="1:20" x14ac:dyDescent="0.2">
      <c r="A53" s="2"/>
      <c r="B53" s="2" t="s">
        <v>27</v>
      </c>
      <c r="C53" s="14">
        <f>C50*$D$12</f>
        <v>3225.9947376302448</v>
      </c>
      <c r="D53" s="14">
        <f>D50*$D$12</f>
        <v>3265.2210558914726</v>
      </c>
      <c r="E53" s="14">
        <f>E50*$D$12</f>
        <v>3292.375364810363</v>
      </c>
      <c r="F53" s="14">
        <f>F50*$D$12</f>
        <v>3331.6016830715903</v>
      </c>
      <c r="G53" s="14">
        <f>G50*$D$12</f>
        <v>3358.7457091886554</v>
      </c>
      <c r="N53" s="17"/>
      <c r="P53" s="17"/>
      <c r="Q53" s="17"/>
      <c r="R53" s="17"/>
      <c r="S53" s="17"/>
      <c r="T53" s="17"/>
    </row>
    <row r="54" spans="1:20" x14ac:dyDescent="0.2">
      <c r="A54" s="4">
        <v>29</v>
      </c>
      <c r="B54" s="5" t="s">
        <v>10</v>
      </c>
      <c r="C54" s="6">
        <f>(('Løntabel juni 2025'!C52/37*$D$9))+($B$116*((37-$D$9)/37))</f>
        <v>29811.17093343029</v>
      </c>
      <c r="D54" s="6">
        <f>(('Løntabel juni 2025'!D52/37*$D$9))+($B$116*((37-$D$9)/37))</f>
        <v>30150.90068371981</v>
      </c>
      <c r="E54" s="6">
        <f>(('Løntabel juni 2025'!E52/37*$D$9))+($B$116*((37-$D$9)/37))</f>
        <v>30386.037980448014</v>
      </c>
      <c r="F54" s="6">
        <f>(('Løntabel juni 2025'!F52/37*$D$9))+($B$116*((37-$D$9)/37))</f>
        <v>30725.674250720949</v>
      </c>
      <c r="G54" s="6">
        <f>(('Løntabel juni 2025'!G52/37*$D$9))+($B$116*((37-$D$9)/37))</f>
        <v>30960.905027465757</v>
      </c>
      <c r="N54" s="17"/>
      <c r="P54" s="17"/>
      <c r="Q54" s="17"/>
      <c r="R54" s="17"/>
      <c r="S54" s="17"/>
      <c r="T54" s="17"/>
    </row>
    <row r="55" spans="1:20" x14ac:dyDescent="0.2">
      <c r="A55" s="2"/>
      <c r="B55" s="2" t="s">
        <v>16</v>
      </c>
      <c r="C55" s="14">
        <f>C54*$D$11</f>
        <v>1639.6144013386661</v>
      </c>
      <c r="D55" s="14">
        <f>D54*$D$11</f>
        <v>1658.2995376045897</v>
      </c>
      <c r="E55" s="14">
        <f>E54*$D$11</f>
        <v>1671.2320889246407</v>
      </c>
      <c r="F55" s="14">
        <f>F54*$D$11</f>
        <v>1689.9120837896521</v>
      </c>
      <c r="G55" s="14">
        <f>G54*$D$11</f>
        <v>1702.8497765106167</v>
      </c>
      <c r="N55" s="17"/>
      <c r="P55" s="17"/>
      <c r="Q55" s="17"/>
      <c r="R55" s="17"/>
      <c r="S55" s="17"/>
      <c r="T55" s="17"/>
    </row>
    <row r="56" spans="1:20" x14ac:dyDescent="0.2">
      <c r="A56" s="2"/>
      <c r="B56" s="2" t="s">
        <v>22</v>
      </c>
      <c r="C56" s="14">
        <f>C54-C55</f>
        <v>28171.556532091625</v>
      </c>
      <c r="D56" s="14">
        <f>D54-D55</f>
        <v>28492.601146115219</v>
      </c>
      <c r="E56" s="14">
        <f>E54-E55</f>
        <v>28714.805891523374</v>
      </c>
      <c r="F56" s="14">
        <f>F54-F55</f>
        <v>29035.762166931298</v>
      </c>
      <c r="G56" s="14">
        <f>G54-G55</f>
        <v>29258.055250955142</v>
      </c>
      <c r="N56" s="17"/>
      <c r="P56" s="17"/>
      <c r="Q56" s="17"/>
      <c r="R56" s="17"/>
      <c r="S56" s="17"/>
      <c r="T56" s="17"/>
    </row>
    <row r="57" spans="1:20" x14ac:dyDescent="0.2">
      <c r="A57" s="2"/>
      <c r="B57" s="2" t="s">
        <v>27</v>
      </c>
      <c r="C57" s="14">
        <f>C54*$D$12</f>
        <v>3279.2288026773322</v>
      </c>
      <c r="D57" s="14">
        <f>D54*$D$12</f>
        <v>3316.5990752091793</v>
      </c>
      <c r="E57" s="14">
        <f>E54*$D$12</f>
        <v>3342.4641778492814</v>
      </c>
      <c r="F57" s="14">
        <f>F54*$D$12</f>
        <v>3379.8241675793042</v>
      </c>
      <c r="G57" s="14">
        <f>G54*$D$12</f>
        <v>3405.6995530212334</v>
      </c>
      <c r="N57" s="17"/>
      <c r="P57" s="17"/>
      <c r="Q57" s="17"/>
      <c r="R57" s="17"/>
      <c r="S57" s="17"/>
      <c r="T57" s="17"/>
    </row>
    <row r="58" spans="1:20" x14ac:dyDescent="0.2">
      <c r="A58" s="4">
        <v>30</v>
      </c>
      <c r="B58" s="5" t="s">
        <v>10</v>
      </c>
      <c r="C58" s="6">
        <f>(('Løntabel juni 2025'!C56/37*$D$9))+($B$116*((37-$D$9)/37))</f>
        <v>30305.604716930782</v>
      </c>
      <c r="D58" s="6">
        <f>(('Løntabel juni 2025'!D56/37*$D$9))+($B$116*((37-$D$9)/37))</f>
        <v>30627.239793252469</v>
      </c>
      <c r="E58" s="6">
        <f>(('Løntabel juni 2025'!E56/37*$D$9))+($B$116*((37-$D$9)/37))</f>
        <v>30850.026042788824</v>
      </c>
      <c r="F58" s="6">
        <f>(('Løntabel juni 2025'!F56/37*$D$9))+($B$116*((37-$D$9)/37))</f>
        <v>31171.655724866247</v>
      </c>
      <c r="G58" s="6">
        <f>(('Løntabel juni 2025'!G56/37*$D$9))+($B$116*((37-$D$9)/37))</f>
        <v>31394.348494386009</v>
      </c>
      <c r="N58" s="17"/>
      <c r="P58" s="17"/>
      <c r="Q58" s="17"/>
      <c r="R58" s="17"/>
      <c r="S58" s="17"/>
      <c r="T58" s="17"/>
    </row>
    <row r="59" spans="1:20" x14ac:dyDescent="0.2">
      <c r="A59" s="2"/>
      <c r="B59" s="2" t="s">
        <v>16</v>
      </c>
      <c r="C59" s="14">
        <f>C58*$D$11</f>
        <v>1666.8082594311929</v>
      </c>
      <c r="D59" s="14">
        <f>D58*$D$11</f>
        <v>1684.4981886288858</v>
      </c>
      <c r="E59" s="14">
        <f>E58*$D$11</f>
        <v>1696.7514323533853</v>
      </c>
      <c r="F59" s="14">
        <f>F58*$D$11</f>
        <v>1714.4410648676435</v>
      </c>
      <c r="G59" s="14">
        <f>G58*$D$11</f>
        <v>1726.6891671912306</v>
      </c>
      <c r="N59" s="17"/>
      <c r="P59" s="17"/>
      <c r="Q59" s="17"/>
      <c r="R59" s="17"/>
      <c r="S59" s="17"/>
      <c r="T59" s="17"/>
    </row>
    <row r="60" spans="1:20" x14ac:dyDescent="0.2">
      <c r="A60" s="2"/>
      <c r="B60" s="2" t="s">
        <v>22</v>
      </c>
      <c r="C60" s="14">
        <f>C58-C59</f>
        <v>28638.796457499589</v>
      </c>
      <c r="D60" s="14">
        <f>D58-D59</f>
        <v>28942.741604623585</v>
      </c>
      <c r="E60" s="14">
        <f>E58-E59</f>
        <v>29153.274610435437</v>
      </c>
      <c r="F60" s="14">
        <f>F58-F59</f>
        <v>29457.214659998604</v>
      </c>
      <c r="G60" s="14">
        <f>G58-G59</f>
        <v>29667.659327194779</v>
      </c>
      <c r="N60" s="17"/>
      <c r="P60" s="17"/>
      <c r="Q60" s="17"/>
      <c r="R60" s="17"/>
      <c r="S60" s="17"/>
      <c r="T60" s="17"/>
    </row>
    <row r="61" spans="1:20" x14ac:dyDescent="0.2">
      <c r="A61" s="2"/>
      <c r="B61" s="2" t="s">
        <v>27</v>
      </c>
      <c r="C61" s="14">
        <f>C58*$D$12</f>
        <v>3333.6165188623859</v>
      </c>
      <c r="D61" s="14">
        <f>D58*$D$12</f>
        <v>3368.9963772577717</v>
      </c>
      <c r="E61" s="14">
        <f>E58*$D$12</f>
        <v>3393.5028647067707</v>
      </c>
      <c r="F61" s="14">
        <f>F58*$D$12</f>
        <v>3428.882129735287</v>
      </c>
      <c r="G61" s="14">
        <f>G58*$D$12</f>
        <v>3453.3783343824612</v>
      </c>
      <c r="N61" s="17"/>
      <c r="P61" s="17"/>
      <c r="Q61" s="17"/>
      <c r="R61" s="17"/>
      <c r="S61" s="17"/>
      <c r="T61" s="17"/>
    </row>
    <row r="62" spans="1:20" x14ac:dyDescent="0.2">
      <c r="A62" s="2"/>
      <c r="B62" s="2"/>
      <c r="C62" s="10"/>
      <c r="D62" s="14"/>
      <c r="E62" s="14"/>
      <c r="F62" s="14"/>
      <c r="G62" s="14"/>
      <c r="N62" s="17"/>
      <c r="P62" s="17"/>
      <c r="Q62" s="17"/>
      <c r="R62" s="17"/>
      <c r="S62" s="17"/>
      <c r="T62" s="17"/>
    </row>
    <row r="63" spans="1:20" x14ac:dyDescent="0.2">
      <c r="A63" s="4">
        <v>31</v>
      </c>
      <c r="B63" s="5" t="s">
        <v>10</v>
      </c>
      <c r="C63" s="6">
        <f>(('Løntabel juni 2025'!C61/37*$D$9))+($B$116*((37-$D$9)/37))</f>
        <v>30811.243520906351</v>
      </c>
      <c r="D63" s="6">
        <f>(('Løntabel juni 2025'!D61/37*$D$9))+($B$116*((37-$D$9)/37))</f>
        <v>31113.850019607875</v>
      </c>
      <c r="E63" s="6">
        <f>(('Løntabel juni 2025'!E61/37*$D$9))+($B$116*((37-$D$9)/37))</f>
        <v>31323.268626771962</v>
      </c>
      <c r="F63" s="6">
        <f>(('Løntabel juni 2025'!F61/37*$D$9))+($B$116*((37-$D$9)/37))</f>
        <v>31625.875125473471</v>
      </c>
      <c r="G63" s="6">
        <f>(('Løntabel juni 2025'!G61/37*$D$9))+($B$116*((37-$D$9)/37))</f>
        <v>31835.293732637558</v>
      </c>
      <c r="N63" s="17"/>
      <c r="P63" s="17"/>
      <c r="Q63" s="17"/>
      <c r="R63" s="17"/>
      <c r="S63" s="17"/>
      <c r="T63" s="17"/>
    </row>
    <row r="64" spans="1:20" x14ac:dyDescent="0.2">
      <c r="A64" s="2"/>
      <c r="B64" s="2" t="s">
        <v>16</v>
      </c>
      <c r="C64" s="14">
        <f>C63*$D$11</f>
        <v>1694.6183936498494</v>
      </c>
      <c r="D64" s="14">
        <f>D63*$D$11</f>
        <v>1711.2617510784332</v>
      </c>
      <c r="E64" s="14">
        <f>E63*$D$11</f>
        <v>1722.7797744724578</v>
      </c>
      <c r="F64" s="14">
        <f>F63*$D$11</f>
        <v>1739.423131901041</v>
      </c>
      <c r="G64" s="14">
        <f>G63*$D$11</f>
        <v>1750.9411552950658</v>
      </c>
      <c r="N64" s="17"/>
      <c r="P64" s="17"/>
      <c r="Q64" s="17"/>
      <c r="R64" s="17"/>
      <c r="S64" s="17"/>
      <c r="T64" s="17"/>
    </row>
    <row r="65" spans="1:20" ht="13.5" customHeight="1" x14ac:dyDescent="0.2">
      <c r="A65" s="2"/>
      <c r="B65" s="2" t="s">
        <v>22</v>
      </c>
      <c r="C65" s="14">
        <f>C63-C64</f>
        <v>29116.625127256502</v>
      </c>
      <c r="D65" s="14">
        <f>D63-D64</f>
        <v>29402.588268529442</v>
      </c>
      <c r="E65" s="14">
        <f>E63-E64</f>
        <v>29600.488852299502</v>
      </c>
      <c r="F65" s="14">
        <f>F63-F64</f>
        <v>29886.451993572431</v>
      </c>
      <c r="G65" s="14">
        <f>G63-G64</f>
        <v>30084.352577342492</v>
      </c>
      <c r="N65" s="17"/>
      <c r="P65" s="17"/>
      <c r="Q65" s="17"/>
      <c r="R65" s="17"/>
      <c r="S65" s="17"/>
      <c r="T65" s="17"/>
    </row>
    <row r="66" spans="1:20" ht="13.5" customHeight="1" x14ac:dyDescent="0.2">
      <c r="A66" s="2"/>
      <c r="B66" s="2" t="s">
        <v>27</v>
      </c>
      <c r="C66" s="14">
        <f>C63*$D$12</f>
        <v>3389.2367872996988</v>
      </c>
      <c r="D66" s="14">
        <f>D63*$D$12</f>
        <v>3422.5235021568665</v>
      </c>
      <c r="E66" s="14">
        <f>E63*$D$12</f>
        <v>3445.5595489449156</v>
      </c>
      <c r="F66" s="14">
        <f>F63*$D$12</f>
        <v>3478.8462638020819</v>
      </c>
      <c r="G66" s="14">
        <f>G63*$D$12</f>
        <v>3501.8823105901315</v>
      </c>
      <c r="N66" s="17"/>
      <c r="P66" s="17"/>
      <c r="Q66" s="17"/>
      <c r="R66" s="17"/>
      <c r="S66" s="17"/>
      <c r="T66" s="17"/>
    </row>
    <row r="67" spans="1:20" ht="12" customHeight="1" x14ac:dyDescent="0.2">
      <c r="A67" s="2"/>
      <c r="B67" s="1"/>
      <c r="C67" s="2"/>
      <c r="D67" s="2"/>
      <c r="E67" s="2"/>
      <c r="F67" s="2"/>
      <c r="G67" s="2"/>
      <c r="N67" s="17"/>
      <c r="P67" s="17"/>
      <c r="Q67" s="17"/>
      <c r="R67" s="17"/>
      <c r="S67" s="17"/>
      <c r="T67" s="17"/>
    </row>
    <row r="68" spans="1:20" ht="14.25" customHeight="1" x14ac:dyDescent="0.2">
      <c r="A68" s="2"/>
      <c r="B68" s="1"/>
      <c r="C68" s="2"/>
      <c r="D68" s="2"/>
      <c r="E68" s="2"/>
      <c r="F68" s="2"/>
      <c r="G68" s="2"/>
      <c r="N68" s="17"/>
      <c r="P68" s="17"/>
      <c r="Q68" s="17"/>
      <c r="R68" s="17"/>
      <c r="S68" s="17"/>
      <c r="T68" s="17"/>
    </row>
    <row r="69" spans="1:20" x14ac:dyDescent="0.2">
      <c r="A69" s="4">
        <v>39</v>
      </c>
      <c r="B69" s="5" t="s">
        <v>10</v>
      </c>
      <c r="C69" s="6">
        <f>(('Løntabel juni 2025'!C67/37*$D$9))+($B$116*((37-$D$9)/37))</f>
        <v>35315.881930313823</v>
      </c>
      <c r="D69" s="6">
        <f>(('Løntabel juni 2025'!D67/37*$D$9))+($B$116*((37-$D$9)/37))</f>
        <v>35419.352623676066</v>
      </c>
      <c r="E69" s="6">
        <f>(('Løntabel juni 2025'!E67/37*$D$9))+($B$116*((37-$D$9)/37))</f>
        <v>35490.938639436477</v>
      </c>
      <c r="F69" s="6">
        <f>(('Løntabel juni 2025'!F67/37*$D$9))+($B$116*((37-$D$9)/37))</f>
        <v>35594.417324743597</v>
      </c>
      <c r="G69" s="6">
        <f>(('Løntabel juni 2025'!G67/37*$D$9))+($B$116*((37-$D$9)/37))</f>
        <v>35666.116497467563</v>
      </c>
      <c r="N69" s="17"/>
      <c r="P69" s="17"/>
      <c r="Q69" s="17"/>
      <c r="R69" s="17"/>
      <c r="S69" s="17"/>
      <c r="T69" s="17"/>
    </row>
    <row r="70" spans="1:20" x14ac:dyDescent="0.2">
      <c r="A70" s="2"/>
      <c r="B70" s="2" t="s">
        <v>16</v>
      </c>
      <c r="C70" s="14">
        <f>C69*$D$11</f>
        <v>1942.3735061672603</v>
      </c>
      <c r="D70" s="14">
        <f>D69*$D$11</f>
        <v>1948.0643943021837</v>
      </c>
      <c r="E70" s="14">
        <f t="shared" ref="E70:G70" si="1">E69*$D$11</f>
        <v>1952.0016251690063</v>
      </c>
      <c r="F70" s="14">
        <f t="shared" si="1"/>
        <v>1957.6929528608978</v>
      </c>
      <c r="G70" s="14">
        <f t="shared" si="1"/>
        <v>1961.636407360716</v>
      </c>
      <c r="N70" s="17"/>
      <c r="P70" s="17"/>
      <c r="Q70" s="17"/>
      <c r="R70" s="17"/>
      <c r="S70" s="17"/>
      <c r="T70" s="17"/>
    </row>
    <row r="71" spans="1:20" x14ac:dyDescent="0.2">
      <c r="A71" s="2"/>
      <c r="B71" s="2" t="s">
        <v>22</v>
      </c>
      <c r="C71" s="14">
        <f>C69-C70</f>
        <v>33373.508424146559</v>
      </c>
      <c r="D71" s="14">
        <f>D69-D70</f>
        <v>33471.28822937388</v>
      </c>
      <c r="E71" s="14">
        <f t="shared" ref="E71:G71" si="2">E69-E70</f>
        <v>33538.937014267474</v>
      </c>
      <c r="F71" s="14">
        <f t="shared" si="2"/>
        <v>33636.724371882701</v>
      </c>
      <c r="G71" s="14">
        <f t="shared" si="2"/>
        <v>33704.480090106845</v>
      </c>
      <c r="N71" s="17"/>
      <c r="P71" s="17"/>
      <c r="Q71" s="17"/>
      <c r="R71" s="17"/>
      <c r="S71" s="17"/>
      <c r="T71" s="17"/>
    </row>
    <row r="72" spans="1:20" x14ac:dyDescent="0.2">
      <c r="A72" s="2"/>
      <c r="B72" s="2" t="s">
        <v>27</v>
      </c>
      <c r="C72" s="14">
        <f>C69*$D$12</f>
        <v>3884.7470123345206</v>
      </c>
      <c r="D72" s="14">
        <f>D69*$D$12</f>
        <v>3896.1287886043674</v>
      </c>
      <c r="E72" s="14">
        <f t="shared" ref="E72:G72" si="3">E69*$D$12</f>
        <v>3904.0032503380125</v>
      </c>
      <c r="F72" s="14">
        <f t="shared" si="3"/>
        <v>3915.3859057217956</v>
      </c>
      <c r="G72" s="14">
        <f t="shared" si="3"/>
        <v>3923.272814721432</v>
      </c>
      <c r="N72" s="17"/>
      <c r="P72" s="17"/>
      <c r="Q72" s="17"/>
      <c r="R72" s="17"/>
      <c r="S72" s="17"/>
      <c r="T72" s="17"/>
    </row>
    <row r="73" spans="1:20" x14ac:dyDescent="0.2">
      <c r="A73" s="2"/>
      <c r="E73" s="9"/>
      <c r="P73" s="17"/>
      <c r="Q73" s="17"/>
      <c r="R73" s="17"/>
      <c r="S73" s="17"/>
      <c r="T73" s="17"/>
    </row>
    <row r="74" spans="1:20" x14ac:dyDescent="0.2">
      <c r="P74" s="17"/>
      <c r="Q74" s="17"/>
      <c r="R74" s="17"/>
      <c r="S74" s="17"/>
      <c r="T74" s="17"/>
    </row>
    <row r="76" spans="1:20" x14ac:dyDescent="0.2">
      <c r="A76" s="22" t="s">
        <v>114</v>
      </c>
    </row>
    <row r="77" spans="1:20" x14ac:dyDescent="0.2">
      <c r="A77" s="12" t="s">
        <v>95</v>
      </c>
    </row>
    <row r="78" spans="1:20" x14ac:dyDescent="0.2">
      <c r="A78" s="12" t="s">
        <v>69</v>
      </c>
      <c r="B78" s="17">
        <v>2.9100000000000001E-2</v>
      </c>
    </row>
    <row r="80" spans="1:20" x14ac:dyDescent="0.2">
      <c r="A80" s="28" t="s">
        <v>87</v>
      </c>
      <c r="B80" s="28"/>
      <c r="C80" s="2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ht="11.1" customHeight="1" x14ac:dyDescent="0.2">
      <c r="C111" s="18"/>
      <c r="D111" s="18"/>
      <c r="E111" s="18"/>
      <c r="F111" s="18"/>
      <c r="G111" s="18"/>
    </row>
    <row r="112" spans="3:7" ht="14.1" customHeight="1" x14ac:dyDescent="0.2"/>
    <row r="113" spans="1:7" ht="18.75" customHeight="1" x14ac:dyDescent="0.2"/>
    <row r="114" spans="1:7" ht="18.75" customHeight="1" x14ac:dyDescent="0.2"/>
    <row r="115" spans="1:7" ht="18.75" hidden="1" customHeight="1" x14ac:dyDescent="0.2">
      <c r="B115" s="12" t="s">
        <v>92</v>
      </c>
      <c r="C115" s="12" t="s">
        <v>96</v>
      </c>
    </row>
    <row r="116" spans="1:7" ht="18.75" hidden="1" customHeight="1" x14ac:dyDescent="0.2">
      <c r="A116" s="12" t="s">
        <v>91</v>
      </c>
      <c r="B116" s="25">
        <f>C116*(1+B78)</f>
        <v>305.20863669673429</v>
      </c>
      <c r="C116" s="30">
        <v>296.57821076351598</v>
      </c>
    </row>
    <row r="117" spans="1:7" ht="18.75" customHeight="1" x14ac:dyDescent="0.2"/>
    <row r="118" spans="1:7" ht="18.75" customHeight="1" x14ac:dyDescent="0.2">
      <c r="C118" s="18"/>
      <c r="D118" s="18"/>
      <c r="E118" s="18"/>
      <c r="F118" s="18"/>
      <c r="G118" s="18"/>
    </row>
    <row r="119" spans="1:7" ht="18.75" customHeight="1" x14ac:dyDescent="0.2">
      <c r="C119" s="18"/>
      <c r="D119" s="18"/>
      <c r="E119" s="18"/>
      <c r="F119" s="18"/>
      <c r="G119" s="18"/>
    </row>
    <row r="120" spans="1:7" x14ac:dyDescent="0.2">
      <c r="C120" s="18"/>
      <c r="D120" s="18"/>
      <c r="E120" s="18"/>
      <c r="F120" s="18"/>
      <c r="G120" s="18"/>
    </row>
    <row r="121" spans="1:7" x14ac:dyDescent="0.2">
      <c r="C121" s="18"/>
      <c r="D121" s="18"/>
      <c r="E121" s="18"/>
      <c r="F121" s="18"/>
      <c r="G121" s="18"/>
    </row>
    <row r="122" spans="1:7" x14ac:dyDescent="0.2">
      <c r="C122" s="18"/>
      <c r="D122" s="18"/>
      <c r="E122" s="18"/>
      <c r="F122" s="18"/>
      <c r="G122" s="18"/>
    </row>
    <row r="123" spans="1:7" x14ac:dyDescent="0.2">
      <c r="C123" s="18"/>
      <c r="D123" s="18"/>
      <c r="E123" s="18"/>
      <c r="F123" s="18"/>
      <c r="G123" s="18"/>
    </row>
    <row r="124" spans="1:7" x14ac:dyDescent="0.2">
      <c r="C124" s="18"/>
      <c r="D124" s="18"/>
      <c r="E124" s="18"/>
      <c r="F124" s="18"/>
      <c r="G124" s="18"/>
    </row>
    <row r="125" spans="1:7" x14ac:dyDescent="0.2">
      <c r="C125" s="18"/>
      <c r="D125" s="18"/>
      <c r="E125" s="18"/>
      <c r="F125" s="18"/>
      <c r="G125" s="18"/>
    </row>
    <row r="126" spans="1:7" x14ac:dyDescent="0.2">
      <c r="C126" s="18"/>
      <c r="D126" s="18"/>
      <c r="E126" s="18"/>
      <c r="F126" s="18"/>
      <c r="G126" s="18"/>
    </row>
    <row r="127" spans="1:7" x14ac:dyDescent="0.2">
      <c r="C127" s="18"/>
      <c r="D127" s="18"/>
      <c r="E127" s="18"/>
      <c r="F127" s="18"/>
      <c r="G127" s="18"/>
    </row>
    <row r="128" spans="1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45E54-0527-4A09-B7F2-17FA731B74D7}">
  <dimension ref="A1:U119"/>
  <sheetViews>
    <sheetView topLeftCell="A21" workbookViewId="0">
      <selection activeCell="E76" sqref="E76"/>
    </sheetView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5" width="10.85546875" style="12" customWidth="1"/>
    <col min="6" max="7" width="13.7109375" style="12" customWidth="1"/>
    <col min="8" max="8" width="23.85546875" style="12" customWidth="1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4" width="8.7109375" style="12"/>
    <col min="15" max="15" width="15.42578125" style="12" bestFit="1" customWidth="1"/>
    <col min="16" max="20" width="8.85546875" style="12" bestFit="1" customWidth="1"/>
    <col min="21" max="21" width="11.85546875" style="12" bestFit="1" customWidth="1"/>
    <col min="22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109</v>
      </c>
    </row>
    <row r="4" spans="1:18" ht="13.5" thickBot="1" x14ac:dyDescent="0.25">
      <c r="A4" s="12" t="s">
        <v>110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17">
        <v>5.5100000000000003E-2</v>
      </c>
    </row>
    <row r="8" spans="1:18" ht="13.5" thickBot="1" x14ac:dyDescent="0.25"/>
    <row r="9" spans="1:18" ht="13.5" thickBot="1" x14ac:dyDescent="0.25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">
      <c r="D10" s="26"/>
      <c r="F10" s="50"/>
      <c r="G10" s="50"/>
      <c r="I10" s="51"/>
      <c r="J10" s="51"/>
      <c r="N10" s="2"/>
      <c r="Q10" s="25"/>
    </row>
    <row r="11" spans="1:18" x14ac:dyDescent="0.2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30"/>
      <c r="E16" s="2"/>
      <c r="F16" s="2"/>
      <c r="G16" s="2"/>
    </row>
    <row r="17" spans="1:21" x14ac:dyDescent="0.2">
      <c r="A17" s="2"/>
      <c r="B17" s="1" t="s">
        <v>9</v>
      </c>
      <c r="C17" s="2"/>
      <c r="D17" s="2"/>
      <c r="E17" s="2"/>
      <c r="F17" s="2"/>
      <c r="G17" s="2"/>
    </row>
    <row r="18" spans="1:21" x14ac:dyDescent="0.2">
      <c r="A18" s="4">
        <v>19</v>
      </c>
      <c r="B18" s="5" t="s">
        <v>10</v>
      </c>
      <c r="C18" s="6">
        <f>(('Løntabel juni 2024'!C16/37*$D$9))+($B$116*((37-$D$9)/37))</f>
        <v>24757.950849795223</v>
      </c>
      <c r="D18" s="6">
        <f>(('Løntabel juni 2024'!D16/37*$D$9))+($B$116*((37-$D$9)/37))</f>
        <v>25162.736194474594</v>
      </c>
      <c r="E18" s="6">
        <f>(('Løntabel juni 2024'!E16/37*$D$9))+($B$116*((37-$D$9)/37))</f>
        <v>25442.989601984926</v>
      </c>
      <c r="F18" s="6">
        <f>(('Løntabel juni 2024'!F16/37*$D$9))+($B$116*((37-$D$9)/37))</f>
        <v>25847.78650136826</v>
      </c>
      <c r="G18" s="6">
        <f>(('Løntabel juni 2024'!G16/37*$D$9))+($B$116*((37-$D$9)/37))</f>
        <v>26128.051690547232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">
      <c r="A19" s="2"/>
      <c r="B19" s="12" t="s">
        <v>16</v>
      </c>
      <c r="C19" s="14">
        <f>C18*$D$11</f>
        <v>1361.6872967387374</v>
      </c>
      <c r="D19" s="14">
        <f>D18*$D$11</f>
        <v>1383.9504906961026</v>
      </c>
      <c r="E19" s="14">
        <f>E18*$D$11</f>
        <v>1399.3644281091708</v>
      </c>
      <c r="F19" s="14">
        <f>F18*$D$11</f>
        <v>1421.6282575752543</v>
      </c>
      <c r="G19" s="14">
        <f>G18*$D$11</f>
        <v>1437.0428429800977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">
      <c r="A20" s="2"/>
      <c r="B20" s="12" t="s">
        <v>22</v>
      </c>
      <c r="C20" s="14">
        <f>C18-C19</f>
        <v>23396.263553056484</v>
      </c>
      <c r="D20" s="14">
        <f>D18-D19</f>
        <v>23778.785703778492</v>
      </c>
      <c r="E20" s="14">
        <f>E18-E19</f>
        <v>24043.625173875756</v>
      </c>
      <c r="F20" s="14">
        <f>F18-F19</f>
        <v>24426.158243793005</v>
      </c>
      <c r="G20" s="14">
        <f>G18-G19</f>
        <v>24691.008847567136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">
      <c r="A21" s="2"/>
      <c r="B21" s="12" t="s">
        <v>27</v>
      </c>
      <c r="C21" s="14">
        <f>C18*$D$12</f>
        <v>2723.3745934774747</v>
      </c>
      <c r="D21" s="14">
        <f>D18*$D$12</f>
        <v>2767.9009813922053</v>
      </c>
      <c r="E21" s="14">
        <f>E18*$D$12</f>
        <v>2798.7288562183417</v>
      </c>
      <c r="F21" s="14">
        <f>F18*$D$12</f>
        <v>2843.2565151505087</v>
      </c>
      <c r="G21" s="14">
        <f>G18*$D$12</f>
        <v>2874.0856859601954</v>
      </c>
      <c r="I21" s="2" t="s">
        <v>29</v>
      </c>
      <c r="J21" s="8" t="s">
        <v>30</v>
      </c>
      <c r="K21" s="12" t="s">
        <v>31</v>
      </c>
      <c r="L21" s="12" t="s">
        <v>32</v>
      </c>
      <c r="N21" s="17"/>
      <c r="P21" s="17"/>
      <c r="Q21" s="17"/>
      <c r="R21" s="17"/>
      <c r="S21" s="17"/>
      <c r="T21" s="17"/>
    </row>
    <row r="22" spans="1:21" x14ac:dyDescent="0.2">
      <c r="A22" s="2"/>
      <c r="C22" s="14"/>
      <c r="D22" s="14"/>
      <c r="E22" s="14"/>
      <c r="F22" s="14"/>
      <c r="G22" s="14"/>
      <c r="I22" s="2" t="s">
        <v>34</v>
      </c>
      <c r="J22" s="8" t="s">
        <v>35</v>
      </c>
      <c r="K22" s="12" t="s">
        <v>36</v>
      </c>
      <c r="L22" s="12" t="s">
        <v>37</v>
      </c>
      <c r="N22" s="17"/>
      <c r="P22" s="17"/>
      <c r="Q22" s="17"/>
      <c r="R22" s="17"/>
      <c r="S22" s="17"/>
      <c r="T22" s="17"/>
    </row>
    <row r="23" spans="1:21" x14ac:dyDescent="0.2">
      <c r="A23" s="2"/>
      <c r="B23" s="1" t="s">
        <v>33</v>
      </c>
      <c r="C23" s="49"/>
      <c r="D23" s="49"/>
      <c r="E23" s="49"/>
      <c r="F23" s="49"/>
      <c r="G23" s="49"/>
      <c r="I23" s="2" t="s">
        <v>38</v>
      </c>
      <c r="J23" s="8" t="s">
        <v>39</v>
      </c>
      <c r="K23" s="2" t="s">
        <v>40</v>
      </c>
      <c r="L23" s="12" t="s">
        <v>41</v>
      </c>
      <c r="N23" s="17"/>
      <c r="P23" s="17"/>
      <c r="Q23" s="17"/>
      <c r="R23" s="17"/>
      <c r="S23" s="17"/>
      <c r="T23" s="17"/>
    </row>
    <row r="24" spans="1:21" x14ac:dyDescent="0.2">
      <c r="A24" s="4">
        <v>23</v>
      </c>
      <c r="B24" s="5" t="s">
        <v>10</v>
      </c>
      <c r="C24" s="6">
        <f>(('Løntabel juni 2024'!O16/37*$D$9))+($B$116*((37-$D$9)/37))</f>
        <v>26288.29239348495</v>
      </c>
      <c r="D24" s="6">
        <f>(('Løntabel juni 2024'!P16/37*$D$9))+($B$116*((37-$D$9)/37))</f>
        <v>26705.08355321893</v>
      </c>
      <c r="E24" s="6">
        <f>(('Løntabel juni 2024'!Q16/37*$D$9))+($B$116*((37-$D$9)/37))</f>
        <v>26993.311047347543</v>
      </c>
      <c r="F24" s="6">
        <f>(('Løntabel juni 2024'!R16/37*$D$9))+($B$116*((37-$D$9)/37))</f>
        <v>27409.935686524183</v>
      </c>
      <c r="G24" s="6">
        <f>(('Løntabel juni 2024'!S16/37*$D$9))+($B$116*((37-$D$9)/37))</f>
        <v>27698.408063825365</v>
      </c>
      <c r="I24" s="2"/>
      <c r="J24" s="8"/>
      <c r="K24" s="2"/>
      <c r="N24" s="17"/>
      <c r="P24" s="17"/>
      <c r="Q24" s="17"/>
      <c r="R24" s="17"/>
      <c r="S24" s="17"/>
      <c r="T24" s="17"/>
    </row>
    <row r="25" spans="1:21" x14ac:dyDescent="0.2">
      <c r="A25" s="2"/>
      <c r="B25" s="2" t="s">
        <v>16</v>
      </c>
      <c r="C25" s="14">
        <f>C24*$D$11</f>
        <v>1445.8560816416723</v>
      </c>
      <c r="D25" s="14">
        <f>D24*$D$11</f>
        <v>1468.7795954270412</v>
      </c>
      <c r="E25" s="14">
        <f>E24*$D$11</f>
        <v>1484.6321076041149</v>
      </c>
      <c r="F25" s="14">
        <f>F24*$D$11</f>
        <v>1507.5464627588301</v>
      </c>
      <c r="G25" s="14">
        <f>G24*$D$11</f>
        <v>1523.4124435103952</v>
      </c>
      <c r="I25" s="2"/>
      <c r="J25" s="8"/>
      <c r="K25" s="2"/>
      <c r="N25" s="17"/>
      <c r="P25" s="17"/>
      <c r="Q25" s="17"/>
      <c r="R25" s="17"/>
      <c r="S25" s="17"/>
      <c r="T25" s="17"/>
    </row>
    <row r="26" spans="1:21" x14ac:dyDescent="0.2">
      <c r="A26" s="2"/>
      <c r="B26" s="2" t="s">
        <v>22</v>
      </c>
      <c r="C26" s="14">
        <f>C24-C25</f>
        <v>24842.436311843278</v>
      </c>
      <c r="D26" s="14">
        <f>D24-D25</f>
        <v>25236.30395779189</v>
      </c>
      <c r="E26" s="14">
        <f>E24-E25</f>
        <v>25508.678939743426</v>
      </c>
      <c r="F26" s="14">
        <f>F24-F25</f>
        <v>25902.389223765353</v>
      </c>
      <c r="G26" s="14">
        <f>G24-G25</f>
        <v>26174.99562031497</v>
      </c>
      <c r="I26" s="2" t="s">
        <v>42</v>
      </c>
      <c r="K26" s="2" t="s">
        <v>43</v>
      </c>
      <c r="L26" s="2" t="s">
        <v>44</v>
      </c>
      <c r="N26" s="17"/>
      <c r="P26" s="17"/>
      <c r="Q26" s="17"/>
      <c r="R26" s="17"/>
      <c r="S26" s="17"/>
      <c r="T26" s="17"/>
    </row>
    <row r="27" spans="1:21" x14ac:dyDescent="0.2">
      <c r="A27" s="2"/>
      <c r="B27" s="2" t="s">
        <v>27</v>
      </c>
      <c r="C27" s="14">
        <f>C24*$D$12</f>
        <v>2891.7121632833446</v>
      </c>
      <c r="D27" s="14">
        <f>D24*$D$12</f>
        <v>2937.5591908540823</v>
      </c>
      <c r="E27" s="14">
        <f>E24*$D$12</f>
        <v>2969.2642152082299</v>
      </c>
      <c r="F27" s="14">
        <f>F24*$D$12</f>
        <v>3015.0929255176602</v>
      </c>
      <c r="G27" s="14">
        <f>G24*$D$12</f>
        <v>3046.8248870207904</v>
      </c>
      <c r="I27" s="2" t="s">
        <v>98</v>
      </c>
      <c r="K27" s="2"/>
      <c r="L27" s="2" t="s">
        <v>65</v>
      </c>
      <c r="N27" s="17"/>
      <c r="P27" s="17"/>
      <c r="Q27" s="17"/>
      <c r="R27" s="17"/>
      <c r="S27" s="17"/>
      <c r="T27" s="17"/>
    </row>
    <row r="28" spans="1:21" x14ac:dyDescent="0.2">
      <c r="A28" s="2"/>
      <c r="B28" s="1"/>
      <c r="C28" s="2"/>
      <c r="D28" s="9"/>
      <c r="E28" s="9"/>
      <c r="F28" s="2"/>
      <c r="G28" s="2"/>
      <c r="I28" s="2" t="s">
        <v>45</v>
      </c>
      <c r="K28" s="12" t="s">
        <v>46</v>
      </c>
      <c r="L28" s="12" t="s">
        <v>47</v>
      </c>
      <c r="N28" s="17"/>
      <c r="P28" s="17"/>
      <c r="Q28" s="17"/>
      <c r="R28" s="17"/>
      <c r="S28" s="17"/>
      <c r="T28" s="17"/>
    </row>
    <row r="29" spans="1:21" x14ac:dyDescent="0.2">
      <c r="A29" s="2"/>
      <c r="B29" s="1" t="s">
        <v>33</v>
      </c>
      <c r="C29" s="2"/>
      <c r="D29" s="2"/>
      <c r="E29" s="2"/>
      <c r="F29" s="2"/>
      <c r="G29" s="2"/>
      <c r="I29" s="2" t="s">
        <v>48</v>
      </c>
      <c r="K29" s="12" t="s">
        <v>49</v>
      </c>
      <c r="L29" s="12" t="s">
        <v>50</v>
      </c>
      <c r="N29" s="17"/>
      <c r="P29" s="17"/>
      <c r="Q29" s="17"/>
      <c r="R29" s="17"/>
      <c r="S29" s="17"/>
      <c r="T29" s="17"/>
    </row>
    <row r="30" spans="1:21" x14ac:dyDescent="0.2">
      <c r="A30" s="4">
        <v>24</v>
      </c>
      <c r="B30" s="5" t="s">
        <v>10</v>
      </c>
      <c r="C30" s="6">
        <f>(('Løntabel juni 2024'!C22/37*$D$9))+($B$116*((37-$D$9)/37))</f>
        <v>26718.240241499112</v>
      </c>
      <c r="D30" s="6">
        <f>(('Løntabel juni 2024'!D22/37*$D$9))+($B$116*((37-$D$9)/37))</f>
        <v>27120.533141576554</v>
      </c>
      <c r="E30" s="6">
        <f>(('Løntabel juni 2024'!E22/37*$D$9))+($B$116*((37-$D$9)/37))</f>
        <v>27399.095143202285</v>
      </c>
      <c r="F30" s="6">
        <f>(('Løntabel juni 2024'!F22/37*$D$9))+($B$116*((37-$D$9)/37))</f>
        <v>27801.388043279723</v>
      </c>
      <c r="G30" s="6">
        <f>(('Løntabel juni 2024'!G22/37*$D$9))+($B$116*((37-$D$9)/37))</f>
        <v>28079.842063780383</v>
      </c>
      <c r="I30" s="2" t="s">
        <v>51</v>
      </c>
      <c r="L30" s="12" t="s">
        <v>52</v>
      </c>
      <c r="N30" s="17"/>
      <c r="P30" s="17"/>
      <c r="Q30" s="17"/>
      <c r="R30" s="17"/>
      <c r="S30" s="17"/>
      <c r="T30" s="17"/>
    </row>
    <row r="31" spans="1:21" x14ac:dyDescent="0.2">
      <c r="A31" s="2"/>
      <c r="B31" s="2" t="s">
        <v>16</v>
      </c>
      <c r="C31" s="14">
        <f>C30*$D$11</f>
        <v>1469.5032132824513</v>
      </c>
      <c r="D31" s="14">
        <f>D30*$D$11</f>
        <v>1491.6293227867104</v>
      </c>
      <c r="E31" s="14">
        <f>E30*$D$11</f>
        <v>1506.9502328761257</v>
      </c>
      <c r="F31" s="14">
        <f>F30*$D$11</f>
        <v>1529.0763423803849</v>
      </c>
      <c r="G31" s="14">
        <f>G30*$D$11</f>
        <v>1544.391313507921</v>
      </c>
      <c r="I31" s="11" t="s">
        <v>53</v>
      </c>
      <c r="L31" s="12" t="s">
        <v>54</v>
      </c>
      <c r="N31" s="17"/>
      <c r="P31" s="17"/>
      <c r="Q31" s="17"/>
      <c r="R31" s="17"/>
      <c r="S31" s="17"/>
      <c r="T31" s="17"/>
    </row>
    <row r="32" spans="1:21" x14ac:dyDescent="0.2">
      <c r="A32" s="2"/>
      <c r="B32" s="2" t="s">
        <v>22</v>
      </c>
      <c r="C32" s="14">
        <f>C30-C31</f>
        <v>25248.737028216659</v>
      </c>
      <c r="D32" s="14">
        <f>D30-D31</f>
        <v>25628.903818789844</v>
      </c>
      <c r="E32" s="14">
        <f>E30-E31</f>
        <v>25892.144910326158</v>
      </c>
      <c r="F32" s="14">
        <f>F30-F31</f>
        <v>26272.311700899339</v>
      </c>
      <c r="G32" s="14">
        <f>G30-G31</f>
        <v>26535.450750272463</v>
      </c>
      <c r="I32" s="11"/>
      <c r="L32" s="2" t="s">
        <v>56</v>
      </c>
      <c r="N32" s="17"/>
      <c r="P32" s="17"/>
      <c r="Q32" s="17"/>
      <c r="R32" s="17"/>
      <c r="S32" s="17"/>
      <c r="T32" s="17"/>
    </row>
    <row r="33" spans="1:20" x14ac:dyDescent="0.2">
      <c r="A33" s="2"/>
      <c r="B33" s="2" t="s">
        <v>27</v>
      </c>
      <c r="C33" s="14">
        <f>C30*$D$12</f>
        <v>2939.0064265649025</v>
      </c>
      <c r="D33" s="14">
        <f>D30*$D$12</f>
        <v>2983.2586455734208</v>
      </c>
      <c r="E33" s="14">
        <f>E30*$D$12</f>
        <v>3013.9004657522514</v>
      </c>
      <c r="F33" s="14">
        <f>F30*$D$12</f>
        <v>3058.1526847607697</v>
      </c>
      <c r="G33" s="14">
        <f>G30*$D$12</f>
        <v>3088.7826270158421</v>
      </c>
      <c r="I33" s="11" t="s">
        <v>55</v>
      </c>
      <c r="L33" s="2" t="s">
        <v>66</v>
      </c>
      <c r="N33" s="17"/>
      <c r="P33" s="17"/>
      <c r="Q33" s="17"/>
      <c r="R33" s="17"/>
      <c r="S33" s="17"/>
      <c r="T33" s="17"/>
    </row>
    <row r="34" spans="1:20" x14ac:dyDescent="0.2">
      <c r="A34" s="2"/>
      <c r="B34" s="2"/>
      <c r="C34" s="14"/>
      <c r="D34" s="14"/>
      <c r="E34" s="14"/>
      <c r="F34" s="14"/>
      <c r="G34" s="10"/>
      <c r="I34" s="11" t="s">
        <v>57</v>
      </c>
      <c r="L34" s="12" t="s">
        <v>58</v>
      </c>
      <c r="N34" s="17"/>
      <c r="P34" s="17"/>
      <c r="Q34" s="17"/>
      <c r="R34" s="17"/>
      <c r="S34" s="17"/>
      <c r="T34" s="17"/>
    </row>
    <row r="35" spans="1:20" x14ac:dyDescent="0.2">
      <c r="A35" s="4">
        <v>25</v>
      </c>
      <c r="B35" s="5" t="s">
        <v>10</v>
      </c>
      <c r="C35" s="6">
        <f>(('Løntabel juni 2024'!C27/37*$D$9))+($B$116*((37-$D$9)/37))</f>
        <v>27148.22697119238</v>
      </c>
      <c r="D35" s="6">
        <f>(('Løntabel juni 2024'!D27/37*$D$9))+($B$116*((37-$D$9)/37))</f>
        <v>27537.927637959463</v>
      </c>
      <c r="E35" s="6">
        <f>(('Løntabel juni 2024'!E27/37*$D$9))+($B$116*((37-$D$9)/37))</f>
        <v>27807.68983722675</v>
      </c>
      <c r="F35" s="6">
        <f>(('Løntabel juni 2024'!F27/37*$D$9))+($B$116*((37-$D$9)/37))</f>
        <v>28197.594353238394</v>
      </c>
      <c r="G35" s="6">
        <f>(('Løntabel juni 2024'!G27/37*$D$9))+($B$116*((37-$D$9)/37))</f>
        <v>28467.34573118381</v>
      </c>
      <c r="L35" s="12" t="s">
        <v>59</v>
      </c>
      <c r="N35" s="17"/>
      <c r="P35" s="17"/>
      <c r="Q35" s="17"/>
      <c r="R35" s="17"/>
      <c r="S35" s="17"/>
      <c r="T35" s="17"/>
    </row>
    <row r="36" spans="1:20" x14ac:dyDescent="0.2">
      <c r="A36" s="2"/>
      <c r="B36" s="2" t="s">
        <v>16</v>
      </c>
      <c r="C36" s="14">
        <f>C35*$D$11</f>
        <v>1493.1524834155809</v>
      </c>
      <c r="D36" s="14">
        <f>D35*$D$11</f>
        <v>1514.5860200877705</v>
      </c>
      <c r="E36" s="14">
        <f>E35*$D$11</f>
        <v>1529.4229410474713</v>
      </c>
      <c r="F36" s="14">
        <f>F35*$D$11</f>
        <v>1550.8676894281116</v>
      </c>
      <c r="G36" s="14">
        <f>G35*$D$11</f>
        <v>1565.7040152151096</v>
      </c>
      <c r="L36" s="12" t="s">
        <v>60</v>
      </c>
      <c r="N36" s="17"/>
      <c r="P36" s="17"/>
      <c r="Q36" s="17"/>
      <c r="R36" s="17"/>
      <c r="S36" s="17"/>
      <c r="T36" s="17"/>
    </row>
    <row r="37" spans="1:20" x14ac:dyDescent="0.2">
      <c r="A37" s="2"/>
      <c r="B37" s="2" t="s">
        <v>22</v>
      </c>
      <c r="C37" s="14">
        <f>C35-C36</f>
        <v>25655.074487776797</v>
      </c>
      <c r="D37" s="14">
        <f>D35-D36</f>
        <v>26023.341617871694</v>
      </c>
      <c r="E37" s="14">
        <f>E35-E36</f>
        <v>26278.266896179277</v>
      </c>
      <c r="F37" s="14">
        <f>F35-F36</f>
        <v>26646.726663810281</v>
      </c>
      <c r="G37" s="14">
        <f>G35-G36</f>
        <v>26901.641715968701</v>
      </c>
      <c r="L37" s="12" t="s">
        <v>61</v>
      </c>
      <c r="N37" s="17"/>
      <c r="P37" s="17"/>
      <c r="Q37" s="17"/>
      <c r="R37" s="17"/>
      <c r="S37" s="17"/>
      <c r="T37" s="17"/>
    </row>
    <row r="38" spans="1:20" x14ac:dyDescent="0.2">
      <c r="A38" s="2"/>
      <c r="B38" s="2" t="s">
        <v>27</v>
      </c>
      <c r="C38" s="14">
        <f>C35*$D$12</f>
        <v>2986.3049668311619</v>
      </c>
      <c r="D38" s="14">
        <f>D35*$D$12</f>
        <v>3029.172040175541</v>
      </c>
      <c r="E38" s="14">
        <f>E35*$D$12</f>
        <v>3058.8458820949427</v>
      </c>
      <c r="F38" s="14">
        <f>F35*$D$12</f>
        <v>3101.7353788562232</v>
      </c>
      <c r="G38" s="14">
        <f>G35*$D$12</f>
        <v>3131.4080304302192</v>
      </c>
      <c r="L38" s="12" t="s">
        <v>103</v>
      </c>
      <c r="N38" s="17"/>
      <c r="P38" s="17"/>
      <c r="Q38" s="17"/>
      <c r="R38" s="17"/>
      <c r="S38" s="17"/>
      <c r="T38" s="17"/>
    </row>
    <row r="39" spans="1:20" x14ac:dyDescent="0.2">
      <c r="A39" s="2"/>
      <c r="B39" s="2"/>
      <c r="C39" s="14"/>
      <c r="D39" s="14"/>
      <c r="E39" s="14"/>
      <c r="F39" s="10"/>
      <c r="G39" s="14"/>
      <c r="L39" s="12" t="s">
        <v>104</v>
      </c>
      <c r="N39" s="17"/>
      <c r="P39" s="17"/>
      <c r="Q39" s="17"/>
      <c r="R39" s="17"/>
      <c r="S39" s="17"/>
      <c r="T39" s="17"/>
    </row>
    <row r="40" spans="1:20" x14ac:dyDescent="0.2">
      <c r="A40" s="4">
        <v>26</v>
      </c>
      <c r="B40" s="5" t="s">
        <v>10</v>
      </c>
      <c r="C40" s="6">
        <f>(('Løntabel juni 2024'!C32/37*$D$9))+($B$116*((37-$D$9)/37))</f>
        <v>27588.103543278175</v>
      </c>
      <c r="D40" s="6">
        <f>(('Løntabel juni 2024'!D32/37*$D$9))+($B$116*((37-$D$9)/37))</f>
        <v>27964.507992546227</v>
      </c>
      <c r="E40" s="6">
        <f>(('Løntabel juni 2024'!E32/37*$D$9))+($B$116*((37-$D$9)/37))</f>
        <v>28224.961405436556</v>
      </c>
      <c r="F40" s="6">
        <f>(('Løntabel juni 2024'!F32/37*$D$9))+($B$116*((37-$D$9)/37))</f>
        <v>28601.284400371322</v>
      </c>
      <c r="G40" s="6">
        <f>(('Løntabel juni 2024'!G32/37*$D$9))+($B$116*((37-$D$9)/37))</f>
        <v>28861.747195597851</v>
      </c>
      <c r="L40" s="12" t="s">
        <v>63</v>
      </c>
      <c r="N40" s="17"/>
      <c r="P40" s="17"/>
      <c r="Q40" s="17"/>
      <c r="R40" s="17"/>
      <c r="S40" s="17"/>
      <c r="T40" s="17"/>
    </row>
    <row r="41" spans="1:20" x14ac:dyDescent="0.2">
      <c r="A41" s="2"/>
      <c r="B41" s="2" t="s">
        <v>16</v>
      </c>
      <c r="C41" s="14">
        <f>C40*$D$11</f>
        <v>1517.3456948802996</v>
      </c>
      <c r="D41" s="14">
        <f>D40*$D$11</f>
        <v>1538.0479395900425</v>
      </c>
      <c r="E41" s="14">
        <f>E40*$D$11</f>
        <v>1552.3728772990105</v>
      </c>
      <c r="F41" s="14">
        <f>F40*$D$11</f>
        <v>1573.0706420204226</v>
      </c>
      <c r="G41" s="14">
        <f>G40*$D$11</f>
        <v>1587.3960957578818</v>
      </c>
      <c r="L41" s="2" t="s">
        <v>64</v>
      </c>
      <c r="N41" s="17"/>
      <c r="P41" s="17"/>
      <c r="Q41" s="17"/>
      <c r="R41" s="17"/>
      <c r="S41" s="17"/>
      <c r="T41" s="17"/>
    </row>
    <row r="42" spans="1:20" x14ac:dyDescent="0.2">
      <c r="A42" s="2"/>
      <c r="B42" s="2" t="s">
        <v>22</v>
      </c>
      <c r="C42" s="14">
        <f>C40-C41</f>
        <v>26070.757848397876</v>
      </c>
      <c r="D42" s="14">
        <f>D40-D41</f>
        <v>26426.460052956183</v>
      </c>
      <c r="E42" s="14">
        <f>E40-E41</f>
        <v>26672.588528137545</v>
      </c>
      <c r="F42" s="14">
        <f>F40-F41</f>
        <v>27028.213758350899</v>
      </c>
      <c r="G42" s="14">
        <f>G40-G41</f>
        <v>27274.351099839969</v>
      </c>
      <c r="N42" s="17"/>
      <c r="P42" s="17"/>
      <c r="Q42" s="17"/>
      <c r="R42" s="17"/>
      <c r="S42" s="17"/>
      <c r="T42" s="17"/>
    </row>
    <row r="43" spans="1:20" x14ac:dyDescent="0.2">
      <c r="A43" s="2"/>
      <c r="B43" s="2" t="s">
        <v>27</v>
      </c>
      <c r="C43" s="14">
        <f>C40*$D$12</f>
        <v>3034.6913897605991</v>
      </c>
      <c r="D43" s="14">
        <f>D40*$D$12</f>
        <v>3076.0958791800849</v>
      </c>
      <c r="E43" s="14">
        <f>E40*$D$12</f>
        <v>3104.745754598021</v>
      </c>
      <c r="F43" s="14">
        <f>F40*$D$12</f>
        <v>3146.1412840408452</v>
      </c>
      <c r="G43" s="14">
        <f>G40*$D$12</f>
        <v>3174.7921915157635</v>
      </c>
      <c r="N43" s="17"/>
      <c r="P43" s="17"/>
      <c r="Q43" s="17"/>
      <c r="R43" s="17"/>
      <c r="S43" s="17"/>
      <c r="T43" s="17"/>
    </row>
    <row r="44" spans="1:20" ht="13.5" thickBot="1" x14ac:dyDescent="0.25">
      <c r="N44" s="17"/>
      <c r="P44" s="17"/>
      <c r="Q44" s="17"/>
      <c r="R44" s="17"/>
      <c r="S44" s="17"/>
      <c r="T44" s="17"/>
    </row>
    <row r="45" spans="1:20" ht="12.75" customHeight="1" x14ac:dyDescent="0.2">
      <c r="A45" s="37">
        <v>27</v>
      </c>
      <c r="B45" s="38" t="s">
        <v>10</v>
      </c>
      <c r="C45" s="6">
        <f>(('Løntabel juni 2024'!C37/37*$D$9))+($B$116*((37-$D$9)/37))</f>
        <v>28038.067761201943</v>
      </c>
      <c r="D45" s="6">
        <f>(('Løntabel juni 2024'!D37/37*$D$9))+($B$116*((37-$D$9)/37))</f>
        <v>28399.983823414506</v>
      </c>
      <c r="E45" s="6">
        <f>(('Løntabel juni 2024'!E37/37*$D$9))+($B$116*((37-$D$9)/37))</f>
        <v>28650.454627717263</v>
      </c>
      <c r="F45" s="6">
        <f>(('Løntabel juni 2024'!F37/37*$D$9))+($B$116*((37-$D$9)/37))</f>
        <v>29012.370689929812</v>
      </c>
      <c r="G45" s="6">
        <f>(('Løntabel juni 2024'!G37/37*$D$9))+($B$116*((37-$D$9)/37))</f>
        <v>29262.841494232583</v>
      </c>
      <c r="N45" s="17"/>
      <c r="P45" s="17"/>
      <c r="Q45" s="17"/>
      <c r="R45" s="17"/>
      <c r="S45" s="17"/>
      <c r="T45" s="17"/>
    </row>
    <row r="46" spans="1:20" x14ac:dyDescent="0.2">
      <c r="A46" s="40"/>
      <c r="B46" s="2" t="s">
        <v>16</v>
      </c>
      <c r="C46" s="41">
        <f>C45*$D$11</f>
        <v>1542.0937268661069</v>
      </c>
      <c r="D46" s="41">
        <f>D45*$D$11</f>
        <v>1561.9991102877977</v>
      </c>
      <c r="E46" s="41">
        <f>E45*$D$11</f>
        <v>1575.7750045244495</v>
      </c>
      <c r="F46" s="41">
        <f t="shared" ref="F46:G46" si="0">F45*$D$11</f>
        <v>1595.6803879461397</v>
      </c>
      <c r="G46" s="41">
        <f t="shared" si="0"/>
        <v>1609.4562821827922</v>
      </c>
      <c r="N46" s="17"/>
      <c r="P46" s="17"/>
      <c r="Q46" s="17"/>
      <c r="R46" s="17"/>
      <c r="S46" s="17"/>
      <c r="T46" s="17"/>
    </row>
    <row r="47" spans="1:20" x14ac:dyDescent="0.2">
      <c r="A47" s="40"/>
      <c r="B47" s="2" t="s">
        <v>22</v>
      </c>
      <c r="C47" s="41">
        <f>C45-C46</f>
        <v>26495.974034335835</v>
      </c>
      <c r="D47" s="41">
        <f>D45-D46</f>
        <v>26837.984713126709</v>
      </c>
      <c r="E47" s="41">
        <f>E45-E46</f>
        <v>27074.679623192813</v>
      </c>
      <c r="F47" s="41">
        <f>F45-F46</f>
        <v>27416.690301983672</v>
      </c>
      <c r="G47" s="41">
        <f>G45-G46</f>
        <v>27653.38521204979</v>
      </c>
      <c r="N47" s="17"/>
      <c r="P47" s="17"/>
      <c r="Q47" s="17"/>
      <c r="R47" s="17"/>
      <c r="S47" s="17"/>
      <c r="T47" s="17"/>
    </row>
    <row r="48" spans="1:20" ht="13.5" thickBot="1" x14ac:dyDescent="0.25">
      <c r="A48" s="42"/>
      <c r="B48" s="43" t="s">
        <v>27</v>
      </c>
      <c r="C48" s="44">
        <f>C45*$D$12</f>
        <v>3084.1874537322137</v>
      </c>
      <c r="D48" s="44">
        <f>D45*$D$12</f>
        <v>3123.9982205755955</v>
      </c>
      <c r="E48" s="44">
        <f>E45*$D$12</f>
        <v>3151.550009048899</v>
      </c>
      <c r="F48" s="44">
        <f>F45*$D$12</f>
        <v>3191.3607758922794</v>
      </c>
      <c r="G48" s="44">
        <f>G45*$D$12</f>
        <v>3218.9125643655843</v>
      </c>
      <c r="N48" s="17"/>
      <c r="P48" s="17"/>
      <c r="Q48" s="17"/>
      <c r="R48" s="17"/>
      <c r="S48" s="17"/>
      <c r="T48" s="17"/>
    </row>
    <row r="49" spans="1:20" x14ac:dyDescent="0.2">
      <c r="A49" s="2"/>
      <c r="B49" s="2"/>
      <c r="C49" s="14"/>
      <c r="D49" s="14"/>
      <c r="E49" s="10"/>
      <c r="F49" s="14"/>
      <c r="G49" s="14"/>
      <c r="N49" s="17"/>
      <c r="P49" s="17"/>
      <c r="Q49" s="17"/>
      <c r="R49" s="17"/>
      <c r="S49" s="17"/>
      <c r="T49" s="17"/>
    </row>
    <row r="50" spans="1:20" x14ac:dyDescent="0.2">
      <c r="A50" s="4">
        <v>28</v>
      </c>
      <c r="B50" s="5" t="s">
        <v>10</v>
      </c>
      <c r="C50" s="6">
        <f>(('Løntabel juni 2024'!C42/37*$D$9))+($B$116*((37-$D$9)/37))</f>
        <v>28497.934979640158</v>
      </c>
      <c r="D50" s="6">
        <f>(('Løntabel juni 2024'!D42/37*$D$9))+($B$116*((37-$D$9)/37))</f>
        <v>28844.454164640534</v>
      </c>
      <c r="E50" s="6">
        <f>(('Løntabel juni 2024'!E42/37*$D$9))+($B$116*((37-$D$9)/37))</f>
        <v>29084.331099640134</v>
      </c>
      <c r="F50" s="6">
        <f>(('Løntabel juni 2024'!F42/37*$D$9))+($B$116*((37-$D$9)/37))</f>
        <v>29430.85028464051</v>
      </c>
      <c r="G50" s="6">
        <f>(('Løntabel juni 2024'!G42/37*$D$9))+($B$116*((37-$D$9)/37))</f>
        <v>29670.636382970606</v>
      </c>
      <c r="N50" s="17"/>
      <c r="P50" s="17"/>
      <c r="Q50" s="17"/>
      <c r="R50" s="17"/>
      <c r="S50" s="17"/>
      <c r="T50" s="17"/>
    </row>
    <row r="51" spans="1:20" x14ac:dyDescent="0.2">
      <c r="A51" s="2"/>
      <c r="B51" s="2" t="s">
        <v>16</v>
      </c>
      <c r="C51" s="14">
        <f>C50*$D$11</f>
        <v>1567.3864238802087</v>
      </c>
      <c r="D51" s="14">
        <f>D50*$D$11</f>
        <v>1586.4449790552294</v>
      </c>
      <c r="E51" s="14">
        <f>E50*$D$11</f>
        <v>1599.6382104802074</v>
      </c>
      <c r="F51" s="14">
        <f>F50*$D$11</f>
        <v>1618.6967656552281</v>
      </c>
      <c r="G51" s="14">
        <f>G50*$D$11</f>
        <v>1631.8850010633832</v>
      </c>
      <c r="N51" s="17"/>
      <c r="P51" s="17"/>
      <c r="Q51" s="17"/>
      <c r="R51" s="17"/>
      <c r="S51" s="17"/>
      <c r="T51" s="17"/>
    </row>
    <row r="52" spans="1:20" x14ac:dyDescent="0.2">
      <c r="A52" s="2"/>
      <c r="B52" s="2" t="s">
        <v>22</v>
      </c>
      <c r="C52" s="14">
        <f>C50-C51</f>
        <v>26930.54855575995</v>
      </c>
      <c r="D52" s="14">
        <f>D50-D51</f>
        <v>27258.009185585306</v>
      </c>
      <c r="E52" s="14">
        <f>E50-E51</f>
        <v>27484.692889159927</v>
      </c>
      <c r="F52" s="14">
        <f>F50-F51</f>
        <v>27812.15351898528</v>
      </c>
      <c r="G52" s="14">
        <f>G50-G51</f>
        <v>28038.751381907223</v>
      </c>
      <c r="N52" s="17"/>
      <c r="P52" s="17"/>
      <c r="Q52" s="17"/>
      <c r="R52" s="17"/>
      <c r="S52" s="17"/>
      <c r="T52" s="17"/>
    </row>
    <row r="53" spans="1:20" x14ac:dyDescent="0.2">
      <c r="A53" s="2"/>
      <c r="B53" s="2" t="s">
        <v>27</v>
      </c>
      <c r="C53" s="14">
        <f>C50*$D$12</f>
        <v>3134.7728477604173</v>
      </c>
      <c r="D53" s="14">
        <f>D50*$D$12</f>
        <v>3172.8899581104588</v>
      </c>
      <c r="E53" s="14">
        <f>E50*$D$12</f>
        <v>3199.2764209604147</v>
      </c>
      <c r="F53" s="14">
        <f>F50*$D$12</f>
        <v>3237.3935313104562</v>
      </c>
      <c r="G53" s="14">
        <f>G50*$D$12</f>
        <v>3263.7700021267665</v>
      </c>
      <c r="N53" s="17"/>
      <c r="P53" s="17"/>
      <c r="Q53" s="17"/>
      <c r="R53" s="17"/>
      <c r="S53" s="17"/>
      <c r="T53" s="17"/>
    </row>
    <row r="54" spans="1:20" x14ac:dyDescent="0.2">
      <c r="A54" s="4">
        <v>29</v>
      </c>
      <c r="B54" s="5" t="s">
        <v>10</v>
      </c>
      <c r="C54" s="6">
        <f>(('Løntabel juni 2024'!C46/37*$D$9))+($B$116*((37-$D$9)/37))</f>
        <v>28968.196417675925</v>
      </c>
      <c r="D54" s="6">
        <f>(('Løntabel juni 2024'!D46/37*$D$9))+($B$116*((37-$D$9)/37))</f>
        <v>29298.319583830351</v>
      </c>
      <c r="E54" s="6">
        <f>(('Løntabel juni 2024'!E46/37*$D$9))+($B$116*((37-$D$9)/37))</f>
        <v>29526.807871390552</v>
      </c>
      <c r="F54" s="6">
        <f>(('Løntabel juni 2024'!F46/37*$D$9))+($B$116*((37-$D$9)/37))</f>
        <v>29856.840200875482</v>
      </c>
      <c r="G54" s="6">
        <f>(('Løntabel juni 2024'!G46/37*$D$9))+($B$116*((37-$D$9)/37))</f>
        <v>30085.419325105202</v>
      </c>
      <c r="N54" s="17"/>
      <c r="P54" s="17"/>
      <c r="Q54" s="17"/>
      <c r="R54" s="17"/>
      <c r="S54" s="17"/>
      <c r="T54" s="17"/>
    </row>
    <row r="55" spans="1:20" x14ac:dyDescent="0.2">
      <c r="A55" s="2"/>
      <c r="B55" s="2" t="s">
        <v>16</v>
      </c>
      <c r="C55" s="14">
        <f>C54*$D$11</f>
        <v>1593.250802972176</v>
      </c>
      <c r="D55" s="14">
        <f>D54*$D$11</f>
        <v>1611.4075771106693</v>
      </c>
      <c r="E55" s="14">
        <f>E54*$D$11</f>
        <v>1623.9744329264804</v>
      </c>
      <c r="F55" s="14">
        <f>F54*$D$11</f>
        <v>1642.1262110481516</v>
      </c>
      <c r="G55" s="14">
        <f>G54*$D$11</f>
        <v>1654.6980628807862</v>
      </c>
      <c r="N55" s="17"/>
      <c r="P55" s="17"/>
      <c r="Q55" s="17"/>
      <c r="R55" s="17"/>
      <c r="S55" s="17"/>
      <c r="T55" s="17"/>
    </row>
    <row r="56" spans="1:20" x14ac:dyDescent="0.2">
      <c r="A56" s="2"/>
      <c r="B56" s="2" t="s">
        <v>22</v>
      </c>
      <c r="C56" s="14">
        <f>C54-C55</f>
        <v>27374.945614703749</v>
      </c>
      <c r="D56" s="14">
        <f>D54-D55</f>
        <v>27686.912006719682</v>
      </c>
      <c r="E56" s="14">
        <f>E54-E55</f>
        <v>27902.833438464073</v>
      </c>
      <c r="F56" s="14">
        <f>F54-F55</f>
        <v>28214.713989827331</v>
      </c>
      <c r="G56" s="14">
        <f>G54-G55</f>
        <v>28430.721262224415</v>
      </c>
      <c r="N56" s="17"/>
      <c r="P56" s="17"/>
      <c r="Q56" s="17"/>
      <c r="R56" s="17"/>
      <c r="S56" s="17"/>
      <c r="T56" s="17"/>
    </row>
    <row r="57" spans="1:20" x14ac:dyDescent="0.2">
      <c r="A57" s="2"/>
      <c r="B57" s="2" t="s">
        <v>27</v>
      </c>
      <c r="C57" s="14">
        <f>C54*$D$12</f>
        <v>3186.5016059443519</v>
      </c>
      <c r="D57" s="14">
        <f>D54*$D$12</f>
        <v>3222.8151542213386</v>
      </c>
      <c r="E57" s="14">
        <f>E54*$D$12</f>
        <v>3247.9488658529608</v>
      </c>
      <c r="F57" s="14">
        <f>F54*$D$12</f>
        <v>3284.2524220963032</v>
      </c>
      <c r="G57" s="14">
        <f>G54*$D$12</f>
        <v>3309.3961257615724</v>
      </c>
      <c r="N57" s="17"/>
      <c r="P57" s="17"/>
      <c r="Q57" s="17"/>
      <c r="R57" s="17"/>
      <c r="S57" s="17"/>
      <c r="T57" s="17"/>
    </row>
    <row r="58" spans="1:20" x14ac:dyDescent="0.2">
      <c r="A58" s="4">
        <v>30</v>
      </c>
      <c r="B58" s="5" t="s">
        <v>10</v>
      </c>
      <c r="C58" s="6">
        <f>(('Løntabel juni 2024'!C50/37*$D$9))+($B$116*((37-$D$9)/37))</f>
        <v>29448.64903015333</v>
      </c>
      <c r="D58" s="6">
        <f>(('Løntabel juni 2024'!D50/37*$D$9))+($B$116*((37-$D$9)/37))</f>
        <v>29761.189187885022</v>
      </c>
      <c r="E58" s="6">
        <f>(('Løntabel juni 2024'!E50/37*$D$9))+($B$116*((37-$D$9)/37))</f>
        <v>29977.675680486667</v>
      </c>
      <c r="F58" s="6">
        <f>(('Løntabel juni 2024'!F50/37*$D$9))+($B$116*((37-$D$9)/37))</f>
        <v>30290.210596507874</v>
      </c>
      <c r="G58" s="6">
        <f>(('Løntabel juni 2024'!G50/37*$D$9))+($B$116*((37-$D$9)/37))</f>
        <v>30506.606252440011</v>
      </c>
      <c r="N58" s="17"/>
      <c r="P58" s="17"/>
      <c r="Q58" s="17"/>
      <c r="R58" s="17"/>
      <c r="S58" s="17"/>
      <c r="T58" s="17"/>
    </row>
    <row r="59" spans="1:20" x14ac:dyDescent="0.2">
      <c r="A59" s="2"/>
      <c r="B59" s="2" t="s">
        <v>16</v>
      </c>
      <c r="C59" s="14">
        <f>C58*$D$11</f>
        <v>1619.6756966584333</v>
      </c>
      <c r="D59" s="14">
        <f>D58*$D$11</f>
        <v>1636.8654053336761</v>
      </c>
      <c r="E59" s="14">
        <f>E58*$D$11</f>
        <v>1648.7721624267667</v>
      </c>
      <c r="F59" s="14">
        <f>F58*$D$11</f>
        <v>1665.9615828079332</v>
      </c>
      <c r="G59" s="14">
        <f>G58*$D$11</f>
        <v>1677.8633438842007</v>
      </c>
      <c r="N59" s="17"/>
      <c r="P59" s="17"/>
      <c r="Q59" s="17"/>
      <c r="R59" s="17"/>
      <c r="S59" s="17"/>
      <c r="T59" s="17"/>
    </row>
    <row r="60" spans="1:20" x14ac:dyDescent="0.2">
      <c r="A60" s="2"/>
      <c r="B60" s="2" t="s">
        <v>22</v>
      </c>
      <c r="C60" s="14">
        <f>C58-C59</f>
        <v>27828.973333494898</v>
      </c>
      <c r="D60" s="14">
        <f>D58-D59</f>
        <v>28124.323782551346</v>
      </c>
      <c r="E60" s="14">
        <f>E58-E59</f>
        <v>28328.903518059902</v>
      </c>
      <c r="F60" s="14">
        <f>F58-F59</f>
        <v>28624.24901369994</v>
      </c>
      <c r="G60" s="14">
        <f>G58-G59</f>
        <v>28828.742908555811</v>
      </c>
      <c r="N60" s="17"/>
      <c r="P60" s="17"/>
      <c r="Q60" s="17"/>
      <c r="R60" s="17"/>
      <c r="S60" s="17"/>
      <c r="T60" s="17"/>
    </row>
    <row r="61" spans="1:20" x14ac:dyDescent="0.2">
      <c r="A61" s="2"/>
      <c r="B61" s="2" t="s">
        <v>27</v>
      </c>
      <c r="C61" s="14">
        <f>C58*$D$12</f>
        <v>3239.3513933168665</v>
      </c>
      <c r="D61" s="14">
        <f>D58*$D$12</f>
        <v>3273.7308106673522</v>
      </c>
      <c r="E61" s="14">
        <f>E58*$D$12</f>
        <v>3297.5443248535335</v>
      </c>
      <c r="F61" s="14">
        <f>F58*$D$12</f>
        <v>3331.9231656158663</v>
      </c>
      <c r="G61" s="14">
        <f>G58*$D$12</f>
        <v>3355.7266877684015</v>
      </c>
      <c r="N61" s="17"/>
      <c r="P61" s="17"/>
      <c r="Q61" s="17"/>
      <c r="R61" s="17"/>
      <c r="S61" s="17"/>
      <c r="T61" s="17"/>
    </row>
    <row r="62" spans="1:20" x14ac:dyDescent="0.2">
      <c r="A62" s="2"/>
      <c r="B62" s="2"/>
      <c r="C62" s="10"/>
      <c r="D62" s="14"/>
      <c r="E62" s="14"/>
      <c r="F62" s="14"/>
      <c r="G62" s="14"/>
      <c r="N62" s="17"/>
      <c r="P62" s="17"/>
      <c r="Q62" s="17"/>
      <c r="R62" s="17"/>
      <c r="S62" s="17"/>
      <c r="T62" s="17"/>
    </row>
    <row r="63" spans="1:20" x14ac:dyDescent="0.2">
      <c r="A63" s="4">
        <v>31</v>
      </c>
      <c r="B63" s="5" t="s">
        <v>10</v>
      </c>
      <c r="C63" s="6">
        <f>(('Løntabel juni 2024'!C55/37*$D$9))+($B$116*((37-$D$9)/37))</f>
        <v>29939.989817225109</v>
      </c>
      <c r="D63" s="6">
        <f>(('Løntabel juni 2024'!D55/37*$D$9))+($B$116*((37-$D$9)/37))</f>
        <v>30234.039471001728</v>
      </c>
      <c r="E63" s="6">
        <f>(('Løntabel juni 2024'!E55/37*$D$9))+($B$116*((37-$D$9)/37))</f>
        <v>30437.536319863924</v>
      </c>
      <c r="F63" s="6">
        <f>(('Løntabel juni 2024'!F55/37*$D$9))+($B$116*((37-$D$9)/37))</f>
        <v>30731.585973640536</v>
      </c>
      <c r="G63" s="6">
        <f>(('Løntabel juni 2024'!G55/37*$D$9))+($B$116*((37-$D$9)/37))</f>
        <v>30935.082822502733</v>
      </c>
      <c r="N63" s="17"/>
      <c r="P63" s="17"/>
      <c r="Q63" s="17"/>
      <c r="R63" s="17"/>
      <c r="S63" s="17"/>
      <c r="T63" s="17"/>
    </row>
    <row r="64" spans="1:20" x14ac:dyDescent="0.2">
      <c r="A64" s="2"/>
      <c r="B64" s="2" t="s">
        <v>16</v>
      </c>
      <c r="C64" s="14">
        <f>C63*$D$11</f>
        <v>1646.6994399473811</v>
      </c>
      <c r="D64" s="14">
        <f>D63*$D$11</f>
        <v>1662.8721709050951</v>
      </c>
      <c r="E64" s="14">
        <f>E63*$D$11</f>
        <v>1674.0644975925159</v>
      </c>
      <c r="F64" s="14">
        <f>F63*$D$11</f>
        <v>1690.2372285502295</v>
      </c>
      <c r="G64" s="14">
        <f>G63*$D$11</f>
        <v>1701.4295552376502</v>
      </c>
      <c r="N64" s="17"/>
      <c r="P64" s="17"/>
      <c r="Q64" s="17"/>
      <c r="R64" s="17"/>
      <c r="S64" s="17"/>
      <c r="T64" s="17"/>
    </row>
    <row r="65" spans="1:20" x14ac:dyDescent="0.2">
      <c r="A65" s="2"/>
      <c r="B65" s="2" t="s">
        <v>22</v>
      </c>
      <c r="C65" s="14">
        <f>C63-C64</f>
        <v>28293.290377277728</v>
      </c>
      <c r="D65" s="14">
        <f>D63-D64</f>
        <v>28571.167300096633</v>
      </c>
      <c r="E65" s="14">
        <f>E63-E64</f>
        <v>28763.471822271407</v>
      </c>
      <c r="F65" s="14">
        <f>F63-F64</f>
        <v>29041.348745090309</v>
      </c>
      <c r="G65" s="14">
        <f>G63-G64</f>
        <v>29233.653267265083</v>
      </c>
      <c r="N65" s="17"/>
      <c r="P65" s="17"/>
      <c r="Q65" s="17"/>
      <c r="R65" s="17"/>
      <c r="S65" s="17"/>
      <c r="T65" s="17"/>
    </row>
    <row r="66" spans="1:20" ht="15" customHeight="1" x14ac:dyDescent="0.2">
      <c r="A66" s="2"/>
      <c r="B66" s="2" t="s">
        <v>27</v>
      </c>
      <c r="C66" s="14">
        <f>C63*$D$12</f>
        <v>3293.3988798947621</v>
      </c>
      <c r="D66" s="14">
        <f>D63*$D$12</f>
        <v>3325.7443418101902</v>
      </c>
      <c r="E66" s="14">
        <f>E63*$D$12</f>
        <v>3348.1289951850317</v>
      </c>
      <c r="F66" s="14">
        <f>F63*$D$12</f>
        <v>3380.4744571004589</v>
      </c>
      <c r="G66" s="14">
        <f>G63*$D$12</f>
        <v>3402.8591104753004</v>
      </c>
      <c r="N66" s="17"/>
      <c r="P66" s="17"/>
      <c r="Q66" s="17"/>
      <c r="R66" s="17"/>
      <c r="S66" s="17"/>
      <c r="T66" s="17"/>
    </row>
    <row r="67" spans="1:20" ht="15" customHeight="1" x14ac:dyDescent="0.2">
      <c r="A67" s="2"/>
      <c r="B67" s="1"/>
      <c r="C67" s="2"/>
      <c r="D67" s="2"/>
      <c r="E67" s="2"/>
      <c r="F67" s="2"/>
      <c r="G67" s="2"/>
      <c r="N67" s="17"/>
      <c r="P67" s="17"/>
      <c r="Q67" s="17"/>
      <c r="R67" s="17"/>
      <c r="S67" s="17"/>
      <c r="T67" s="17"/>
    </row>
    <row r="68" spans="1:20" ht="15" customHeight="1" x14ac:dyDescent="0.2">
      <c r="A68" s="2"/>
      <c r="B68" s="1"/>
      <c r="C68" s="2"/>
      <c r="D68" s="2"/>
      <c r="E68" s="2"/>
      <c r="F68" s="2"/>
      <c r="G68" s="2"/>
      <c r="N68" s="17"/>
      <c r="P68" s="17"/>
      <c r="Q68" s="17"/>
      <c r="R68" s="17"/>
      <c r="S68" s="17"/>
      <c r="T68" s="17"/>
    </row>
    <row r="69" spans="1:20" x14ac:dyDescent="0.2">
      <c r="A69" s="4"/>
      <c r="B69" s="5"/>
      <c r="C69" s="6"/>
      <c r="D69" s="6"/>
      <c r="E69" s="6"/>
      <c r="F69" s="6"/>
      <c r="G69" s="6"/>
      <c r="N69" s="17"/>
      <c r="P69" s="17"/>
      <c r="Q69" s="17"/>
      <c r="R69" s="17"/>
      <c r="S69" s="17"/>
      <c r="T69" s="17"/>
    </row>
    <row r="70" spans="1:20" x14ac:dyDescent="0.2">
      <c r="A70" s="2"/>
      <c r="B70" s="2"/>
      <c r="C70" s="14"/>
      <c r="D70" s="14"/>
      <c r="E70" s="14"/>
      <c r="F70" s="14"/>
      <c r="G70" s="14"/>
      <c r="N70" s="17"/>
      <c r="P70" s="17"/>
      <c r="Q70" s="17"/>
      <c r="R70" s="17"/>
      <c r="S70" s="17"/>
      <c r="T70" s="17"/>
    </row>
    <row r="71" spans="1:20" x14ac:dyDescent="0.2">
      <c r="A71" s="2"/>
      <c r="B71" s="2"/>
      <c r="C71" s="14"/>
      <c r="D71" s="14"/>
      <c r="E71" s="14"/>
      <c r="F71" s="14"/>
      <c r="G71" s="14"/>
      <c r="N71" s="17"/>
      <c r="P71" s="17"/>
      <c r="Q71" s="17"/>
      <c r="R71" s="17"/>
      <c r="S71" s="17"/>
      <c r="T71" s="17"/>
    </row>
    <row r="72" spans="1:20" x14ac:dyDescent="0.2">
      <c r="A72" s="2"/>
      <c r="B72" s="2"/>
      <c r="C72" s="14"/>
      <c r="D72" s="14"/>
      <c r="E72" s="14"/>
      <c r="F72" s="14"/>
      <c r="G72" s="14"/>
      <c r="N72" s="17"/>
      <c r="P72" s="17"/>
      <c r="Q72" s="17"/>
      <c r="R72" s="17"/>
      <c r="S72" s="17"/>
      <c r="T72" s="17"/>
    </row>
    <row r="73" spans="1:20" x14ac:dyDescent="0.2">
      <c r="A73" s="2"/>
      <c r="E73" s="9"/>
      <c r="P73" s="17"/>
      <c r="Q73" s="17"/>
      <c r="R73" s="17"/>
      <c r="S73" s="17"/>
      <c r="T73" s="17"/>
    </row>
    <row r="74" spans="1:20" x14ac:dyDescent="0.2">
      <c r="P74" s="17"/>
      <c r="Q74" s="17"/>
      <c r="R74" s="17"/>
      <c r="S74" s="17"/>
      <c r="T74" s="17"/>
    </row>
    <row r="76" spans="1:20" x14ac:dyDescent="0.2">
      <c r="A76" s="22" t="s">
        <v>111</v>
      </c>
    </row>
    <row r="77" spans="1:20" x14ac:dyDescent="0.2">
      <c r="A77" s="12" t="s">
        <v>95</v>
      </c>
    </row>
    <row r="78" spans="1:20" x14ac:dyDescent="0.2">
      <c r="A78" s="12" t="s">
        <v>69</v>
      </c>
      <c r="B78" s="17">
        <v>5.5100000000000003E-2</v>
      </c>
    </row>
    <row r="80" spans="1:20" x14ac:dyDescent="0.2">
      <c r="A80" s="28" t="s">
        <v>87</v>
      </c>
      <c r="B80" s="28"/>
      <c r="C80" s="28"/>
    </row>
    <row r="111" ht="11.1" customHeight="1" x14ac:dyDescent="0.2"/>
    <row r="112" ht="14.1" customHeight="1" x14ac:dyDescent="0.2"/>
    <row r="113" spans="1:3" ht="18.75" customHeight="1" x14ac:dyDescent="0.2"/>
    <row r="114" spans="1:3" ht="18.75" hidden="1" customHeight="1" x14ac:dyDescent="0.2"/>
    <row r="115" spans="1:3" ht="18.75" hidden="1" customHeight="1" x14ac:dyDescent="0.2">
      <c r="B115" s="12" t="s">
        <v>92</v>
      </c>
      <c r="C115" s="12" t="s">
        <v>96</v>
      </c>
    </row>
    <row r="116" spans="1:3" ht="18.75" hidden="1" customHeight="1" x14ac:dyDescent="0.2">
      <c r="A116" s="12" t="s">
        <v>91</v>
      </c>
      <c r="B116" s="25">
        <f>C116*(1+B78)</f>
        <v>296.57821076351598</v>
      </c>
      <c r="C116" s="30">
        <f>'Deltid juni 2023'!B110</f>
        <v>281.09014383803998</v>
      </c>
    </row>
    <row r="117" spans="1:3" ht="18.75" hidden="1" customHeight="1" x14ac:dyDescent="0.2"/>
    <row r="118" spans="1:3" ht="18.75" hidden="1" customHeight="1" x14ac:dyDescent="0.2"/>
    <row r="119" spans="1:3" ht="18.75" customHeight="1" x14ac:dyDescent="0.2"/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EE2D-91F3-4C6E-9371-97F797CAEEB3}">
  <dimension ref="A1:U113"/>
  <sheetViews>
    <sheetView topLeftCell="A78" workbookViewId="0">
      <selection activeCell="B140" sqref="B140"/>
    </sheetView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5" width="10.85546875" style="12" customWidth="1"/>
    <col min="6" max="7" width="13.7109375" style="12" customWidth="1"/>
    <col min="8" max="8" width="23.85546875" style="12" customWidth="1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4" width="8.7109375" style="12"/>
    <col min="15" max="15" width="15.42578125" style="12" bestFit="1" customWidth="1"/>
    <col min="16" max="20" width="8.85546875" style="12" bestFit="1" customWidth="1"/>
    <col min="21" max="21" width="11.85546875" style="12" bestFit="1" customWidth="1"/>
    <col min="22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106</v>
      </c>
    </row>
    <row r="4" spans="1:18" ht="13.5" thickBot="1" x14ac:dyDescent="0.25">
      <c r="A4" s="12" t="s">
        <v>107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17">
        <f>B72</f>
        <v>1.3899999999999999E-2</v>
      </c>
    </row>
    <row r="8" spans="1:18" ht="13.5" thickBot="1" x14ac:dyDescent="0.25"/>
    <row r="9" spans="1:18" ht="13.5" thickBot="1" x14ac:dyDescent="0.25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">
      <c r="D10" s="26"/>
      <c r="F10" s="50"/>
      <c r="G10" s="50"/>
      <c r="I10" s="51"/>
      <c r="J10" s="51"/>
      <c r="N10" s="2"/>
      <c r="Q10" s="25"/>
    </row>
    <row r="11" spans="1:18" x14ac:dyDescent="0.2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30"/>
      <c r="E16" s="2"/>
      <c r="F16" s="2"/>
      <c r="G16" s="2"/>
    </row>
    <row r="17" spans="1:21" x14ac:dyDescent="0.2">
      <c r="A17" s="2"/>
      <c r="B17" s="1" t="s">
        <v>9</v>
      </c>
      <c r="C17" s="2"/>
      <c r="D17" s="2"/>
      <c r="E17" s="2"/>
      <c r="F17" s="2"/>
      <c r="G17" s="2"/>
    </row>
    <row r="18" spans="1:21" x14ac:dyDescent="0.2">
      <c r="A18" s="4">
        <v>19</v>
      </c>
      <c r="B18" s="5" t="s">
        <v>10</v>
      </c>
      <c r="C18" s="6">
        <f>(('Løntabel juni 2023'!C16/37*$D$9))+($B$110*((37-$D$9)/37))</f>
        <v>23465.027817074424</v>
      </c>
      <c r="D18" s="6">
        <f>(('Løntabel juni 2023'!D16/37*$D$9))+($B$110*((37-$D$9)/37))</f>
        <v>23848.674243649504</v>
      </c>
      <c r="E18" s="6">
        <f>(('Løntabel juni 2023'!E16/37*$D$9))+($B$110*((37-$D$9)/37))</f>
        <v>24114.292106895013</v>
      </c>
      <c r="F18" s="6">
        <f>(('Løntabel juni 2023'!F16/37*$D$9))+($B$110*((37-$D$9)/37))</f>
        <v>24497.949484758086</v>
      </c>
      <c r="G18" s="6">
        <f>(('Løntabel juni 2023'!G16/37*$D$9))+($B$110*((37-$D$9)/37))</f>
        <v>24763.578514403594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  <c r="P18" s="17"/>
      <c r="Q18" s="17"/>
      <c r="R18" s="17"/>
      <c r="S18" s="17"/>
      <c r="T18" s="17"/>
      <c r="U18" s="17"/>
    </row>
    <row r="19" spans="1:21" x14ac:dyDescent="0.2">
      <c r="A19" s="2"/>
      <c r="B19" s="12" t="s">
        <v>16</v>
      </c>
      <c r="C19" s="14">
        <f>C18*$D$11</f>
        <v>1290.5765299390932</v>
      </c>
      <c r="D19" s="14">
        <f>D18*$D$11</f>
        <v>1311.6770834007227</v>
      </c>
      <c r="E19" s="14">
        <f>E18*$D$11</f>
        <v>1326.2860658792258</v>
      </c>
      <c r="F19" s="14">
        <f>F18*$D$11</f>
        <v>1347.3872216616949</v>
      </c>
      <c r="G19" s="14">
        <f>G18*$D$11</f>
        <v>1361.9968182921978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  <c r="P19" s="17"/>
      <c r="Q19" s="17"/>
      <c r="R19" s="17"/>
      <c r="S19" s="17"/>
      <c r="T19" s="17"/>
    </row>
    <row r="20" spans="1:21" x14ac:dyDescent="0.2">
      <c r="A20" s="2"/>
      <c r="B20" s="12" t="s">
        <v>22</v>
      </c>
      <c r="C20" s="14">
        <f>C18-C19</f>
        <v>22174.451287135329</v>
      </c>
      <c r="D20" s="14">
        <f>D18-D19</f>
        <v>22536.997160248782</v>
      </c>
      <c r="E20" s="14">
        <f>E18-E19</f>
        <v>22788.006041015786</v>
      </c>
      <c r="F20" s="14">
        <f>F18-F19</f>
        <v>23150.562263096392</v>
      </c>
      <c r="G20" s="14">
        <f>G18-G19</f>
        <v>23401.581696111396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  <c r="P20" s="17"/>
      <c r="Q20" s="17"/>
      <c r="R20" s="17"/>
      <c r="S20" s="17"/>
      <c r="T20" s="17"/>
    </row>
    <row r="21" spans="1:21" x14ac:dyDescent="0.2">
      <c r="A21" s="2"/>
      <c r="B21" s="12" t="s">
        <v>27</v>
      </c>
      <c r="C21" s="14">
        <f>C18*$D$12</f>
        <v>2581.1530598781865</v>
      </c>
      <c r="D21" s="14">
        <f>D18*$D$12</f>
        <v>2623.3541668014454</v>
      </c>
      <c r="E21" s="14">
        <f>E18*$D$12</f>
        <v>2652.5721317584516</v>
      </c>
      <c r="F21" s="14">
        <f>F18*$D$12</f>
        <v>2694.7744433233897</v>
      </c>
      <c r="G21" s="14">
        <f>G18*$D$12</f>
        <v>2723.9936365843955</v>
      </c>
      <c r="I21" s="2"/>
      <c r="J21" s="8"/>
      <c r="K21" s="2"/>
      <c r="N21" s="17"/>
      <c r="P21" s="17"/>
      <c r="Q21" s="17"/>
      <c r="R21" s="17"/>
      <c r="S21" s="17"/>
      <c r="T21" s="17"/>
    </row>
    <row r="22" spans="1:21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  <c r="P22" s="17"/>
      <c r="Q22" s="17"/>
      <c r="R22" s="17"/>
      <c r="S22" s="17"/>
      <c r="T22" s="17"/>
    </row>
    <row r="23" spans="1:21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  <c r="P23" s="17"/>
      <c r="Q23" s="17"/>
      <c r="R23" s="17"/>
      <c r="S23" s="17"/>
      <c r="T23" s="17"/>
    </row>
    <row r="24" spans="1:21" x14ac:dyDescent="0.2">
      <c r="A24" s="4">
        <v>24</v>
      </c>
      <c r="B24" s="5" t="s">
        <v>10</v>
      </c>
      <c r="C24" s="6">
        <f>(('Løntabel juni 2023'!C22/37*$D$9))+($B$110*((37-$D$9)/37))</f>
        <v>25322.94592123885</v>
      </c>
      <c r="D24" s="6">
        <f>(('Løntabel juni 2023'!D22/37*$D$9))+($B$110*((37-$D$9)/37))</f>
        <v>25704.230064995314</v>
      </c>
      <c r="E24" s="6">
        <f>(('Løntabel juni 2023'!E22/37*$D$9))+($B$110*((37-$D$9)/37))</f>
        <v>25968.244851864547</v>
      </c>
      <c r="F24" s="6">
        <f>(('Løntabel juni 2023'!F22/37*$D$9))+($B$110*((37-$D$9)/37))</f>
        <v>26349.528995621004</v>
      </c>
      <c r="G24" s="6">
        <f>(('Løntabel juni 2023'!G22/37*$D$9))+($B$110*((37-$D$9)/37))</f>
        <v>26613.441440413593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  <c r="P24" s="17"/>
      <c r="Q24" s="17"/>
      <c r="R24" s="17"/>
      <c r="S24" s="17"/>
      <c r="T24" s="17"/>
    </row>
    <row r="25" spans="1:21" x14ac:dyDescent="0.2">
      <c r="A25" s="2"/>
      <c r="B25" s="2" t="s">
        <v>16</v>
      </c>
      <c r="C25" s="14">
        <f>C24*$D$11</f>
        <v>1392.7620256681369</v>
      </c>
      <c r="D25" s="14">
        <f>D24*$D$11</f>
        <v>1413.7326535747422</v>
      </c>
      <c r="E25" s="14">
        <f>E24*$D$11</f>
        <v>1428.25346685255</v>
      </c>
      <c r="F25" s="14">
        <f>F24*$D$11</f>
        <v>1449.2240947591552</v>
      </c>
      <c r="G25" s="14">
        <f>G24*$D$11</f>
        <v>1463.7392792227477</v>
      </c>
      <c r="I25" s="2" t="s">
        <v>42</v>
      </c>
      <c r="K25" s="2" t="s">
        <v>43</v>
      </c>
      <c r="L25" s="2" t="s">
        <v>44</v>
      </c>
      <c r="N25" s="17"/>
      <c r="P25" s="17"/>
      <c r="Q25" s="17"/>
      <c r="R25" s="17"/>
      <c r="S25" s="17"/>
      <c r="T25" s="17"/>
    </row>
    <row r="26" spans="1:21" x14ac:dyDescent="0.2">
      <c r="A26" s="2"/>
      <c r="B26" s="2" t="s">
        <v>22</v>
      </c>
      <c r="C26" s="14">
        <f>C24-C25</f>
        <v>23930.183895570714</v>
      </c>
      <c r="D26" s="14">
        <f>D24-D25</f>
        <v>24290.497411420572</v>
      </c>
      <c r="E26" s="14">
        <f>E24-E25</f>
        <v>24539.991385011996</v>
      </c>
      <c r="F26" s="14">
        <f>F24-F25</f>
        <v>24900.304900861847</v>
      </c>
      <c r="G26" s="14">
        <f>G24-G25</f>
        <v>25149.702161190846</v>
      </c>
      <c r="I26" s="2" t="s">
        <v>98</v>
      </c>
      <c r="K26" s="2"/>
      <c r="L26" s="2" t="s">
        <v>65</v>
      </c>
      <c r="N26" s="17"/>
      <c r="P26" s="17"/>
      <c r="Q26" s="17"/>
      <c r="R26" s="17"/>
      <c r="S26" s="17"/>
      <c r="T26" s="17"/>
    </row>
    <row r="27" spans="1:21" x14ac:dyDescent="0.2">
      <c r="A27" s="2"/>
      <c r="B27" s="2" t="s">
        <v>27</v>
      </c>
      <c r="C27" s="14">
        <f>C24*$D$12</f>
        <v>2785.5240513362737</v>
      </c>
      <c r="D27" s="14">
        <f>D24*$D$12</f>
        <v>2827.4653071494845</v>
      </c>
      <c r="E27" s="14">
        <f>E24*$D$12</f>
        <v>2856.5069337051</v>
      </c>
      <c r="F27" s="14">
        <f>F24*$D$12</f>
        <v>2898.4481895183103</v>
      </c>
      <c r="G27" s="14">
        <f>G24*$D$12</f>
        <v>2927.4785584454953</v>
      </c>
      <c r="I27" s="2" t="s">
        <v>45</v>
      </c>
      <c r="K27" s="12" t="s">
        <v>46</v>
      </c>
      <c r="L27" s="12" t="s">
        <v>47</v>
      </c>
      <c r="N27" s="17"/>
      <c r="P27" s="17"/>
      <c r="Q27" s="17"/>
      <c r="R27" s="17"/>
      <c r="S27" s="17"/>
      <c r="T27" s="17"/>
    </row>
    <row r="28" spans="1:21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  <c r="P28" s="17"/>
      <c r="Q28" s="17"/>
      <c r="R28" s="17"/>
      <c r="S28" s="17"/>
      <c r="T28" s="17"/>
    </row>
    <row r="29" spans="1:21" x14ac:dyDescent="0.2">
      <c r="A29" s="4">
        <v>25</v>
      </c>
      <c r="B29" s="5" t="s">
        <v>10</v>
      </c>
      <c r="C29" s="6">
        <f>(('Løntabel juni 2023'!C27/37*$D$9))+($B$110*((37-$D$9)/37))</f>
        <v>25730.47765253756</v>
      </c>
      <c r="D29" s="6">
        <f>(('Løntabel juni 2023'!D27/37*$D$9))+($B$110*((37-$D$9)/37))</f>
        <v>26099.827161368084</v>
      </c>
      <c r="E29" s="6">
        <f>(('Løntabel juni 2023'!E27/37*$D$9))+($B$110*((37-$D$9)/37))</f>
        <v>26355.501693893231</v>
      </c>
      <c r="F29" s="6">
        <f>(('Løntabel juni 2023'!F27/37*$D$9))+($B$110*((37-$D$9)/37))</f>
        <v>26725.044406443361</v>
      </c>
      <c r="G29" s="6">
        <f>(('Løntabel juni 2023'!G27/37*$D$9))+($B$110*((37-$D$9)/37))</f>
        <v>26980.708682763536</v>
      </c>
      <c r="I29" s="2" t="s">
        <v>51</v>
      </c>
      <c r="L29" s="12" t="s">
        <v>52</v>
      </c>
      <c r="N29" s="17"/>
      <c r="P29" s="17"/>
      <c r="Q29" s="17"/>
      <c r="R29" s="17"/>
      <c r="S29" s="17"/>
      <c r="T29" s="17"/>
    </row>
    <row r="30" spans="1:21" x14ac:dyDescent="0.2">
      <c r="A30" s="2"/>
      <c r="B30" s="2" t="s">
        <v>16</v>
      </c>
      <c r="C30" s="14">
        <f>C29*$D$11</f>
        <v>1415.1762708895658</v>
      </c>
      <c r="D30" s="14">
        <f>D29*$D$11</f>
        <v>1435.4904938752447</v>
      </c>
      <c r="E30" s="14">
        <f>E29*$D$11</f>
        <v>1449.5525931641278</v>
      </c>
      <c r="F30" s="14">
        <f>F29*$D$11</f>
        <v>1469.8774423543848</v>
      </c>
      <c r="G30" s="14">
        <f>G29*$D$11</f>
        <v>1483.9389775519944</v>
      </c>
      <c r="I30" s="11" t="s">
        <v>53</v>
      </c>
      <c r="L30" s="12" t="s">
        <v>54</v>
      </c>
      <c r="N30" s="17"/>
      <c r="P30" s="17"/>
      <c r="Q30" s="17"/>
      <c r="R30" s="17"/>
      <c r="S30" s="17"/>
      <c r="T30" s="17"/>
    </row>
    <row r="31" spans="1:21" x14ac:dyDescent="0.2">
      <c r="A31" s="2"/>
      <c r="B31" s="2" t="s">
        <v>22</v>
      </c>
      <c r="C31" s="14">
        <f>C29-C30</f>
        <v>24315.301381647994</v>
      </c>
      <c r="D31" s="14">
        <f>D29-D30</f>
        <v>24664.33666749284</v>
      </c>
      <c r="E31" s="14">
        <f>E29-E30</f>
        <v>24905.949100729104</v>
      </c>
      <c r="F31" s="14">
        <f>F29-F30</f>
        <v>25255.166964088978</v>
      </c>
      <c r="G31" s="14">
        <f>G29-G30</f>
        <v>25496.76970521154</v>
      </c>
      <c r="I31" s="11"/>
      <c r="L31" s="2" t="s">
        <v>56</v>
      </c>
      <c r="N31" s="17"/>
      <c r="P31" s="17"/>
      <c r="Q31" s="17"/>
      <c r="R31" s="17"/>
      <c r="S31" s="17"/>
      <c r="T31" s="17"/>
    </row>
    <row r="32" spans="1:21" x14ac:dyDescent="0.2">
      <c r="A32" s="2"/>
      <c r="B32" s="2" t="s">
        <v>27</v>
      </c>
      <c r="C32" s="14">
        <f>C29*$D$12</f>
        <v>2830.3525417791316</v>
      </c>
      <c r="D32" s="14">
        <f>D29*$D$12</f>
        <v>2870.9809877504895</v>
      </c>
      <c r="E32" s="14">
        <f>E29*$D$12</f>
        <v>2899.1051863282555</v>
      </c>
      <c r="F32" s="14">
        <f>F29*$D$12</f>
        <v>2939.7548847087696</v>
      </c>
      <c r="G32" s="14">
        <f>G29*$D$12</f>
        <v>2967.8779551039888</v>
      </c>
      <c r="I32" s="11" t="s">
        <v>55</v>
      </c>
      <c r="L32" s="2" t="s">
        <v>66</v>
      </c>
      <c r="N32" s="17"/>
      <c r="P32" s="17"/>
      <c r="Q32" s="17"/>
      <c r="R32" s="17"/>
      <c r="S32" s="17"/>
      <c r="T32" s="17"/>
    </row>
    <row r="33" spans="1:20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  <c r="P33" s="17"/>
      <c r="Q33" s="17"/>
      <c r="R33" s="17"/>
      <c r="S33" s="17"/>
      <c r="T33" s="17"/>
    </row>
    <row r="34" spans="1:20" x14ac:dyDescent="0.2">
      <c r="A34" s="4">
        <v>26</v>
      </c>
      <c r="B34" s="5" t="s">
        <v>10</v>
      </c>
      <c r="C34" s="6">
        <f>(('Løntabel juni 2023'!C32/37*$D$9))+($B$110*((37-$D$9)/37))</f>
        <v>26147.382753557176</v>
      </c>
      <c r="D34" s="6">
        <f>(('Løntabel juni 2023'!D32/37*$D$9))+($B$110*((37-$D$9)/37))</f>
        <v>26504.130407114233</v>
      </c>
      <c r="E34" s="6">
        <f>(('Løntabel juni 2023'!E32/37*$D$9))+($B$110*((37-$D$9)/37))</f>
        <v>26750.982281714107</v>
      </c>
      <c r="F34" s="6">
        <f>(('Løntabel juni 2023'!F32/37*$D$9))+($B$110*((37-$D$9)/37))</f>
        <v>27107.652734689909</v>
      </c>
      <c r="G34" s="6">
        <f>(('Løntabel juni 2023'!G32/37*$D$9))+($B$110*((37-$D$9)/37))</f>
        <v>27354.513501656576</v>
      </c>
      <c r="L34" s="12" t="s">
        <v>59</v>
      </c>
      <c r="N34" s="17"/>
      <c r="P34" s="17"/>
      <c r="Q34" s="17"/>
      <c r="R34" s="17"/>
      <c r="S34" s="17"/>
      <c r="T34" s="17"/>
    </row>
    <row r="35" spans="1:20" x14ac:dyDescent="0.2">
      <c r="A35" s="2"/>
      <c r="B35" s="2" t="s">
        <v>16</v>
      </c>
      <c r="C35" s="14">
        <f>C34*$D$11</f>
        <v>1438.1060514456447</v>
      </c>
      <c r="D35" s="14">
        <f>D34*$D$11</f>
        <v>1457.7271723912829</v>
      </c>
      <c r="E35" s="14">
        <f>E34*$D$11</f>
        <v>1471.3040254942759</v>
      </c>
      <c r="F35" s="14">
        <f>F34*$D$11</f>
        <v>1490.9209004079451</v>
      </c>
      <c r="G35" s="14">
        <f>G34*$D$11</f>
        <v>1504.4982425911116</v>
      </c>
      <c r="L35" s="12" t="s">
        <v>60</v>
      </c>
      <c r="N35" s="17"/>
      <c r="P35" s="17"/>
      <c r="Q35" s="17"/>
      <c r="R35" s="17"/>
      <c r="S35" s="17"/>
      <c r="T35" s="17"/>
    </row>
    <row r="36" spans="1:20" x14ac:dyDescent="0.2">
      <c r="A36" s="2"/>
      <c r="B36" s="2" t="s">
        <v>22</v>
      </c>
      <c r="C36" s="14">
        <f>C34-C35</f>
        <v>24709.276702111532</v>
      </c>
      <c r="D36" s="14">
        <f>D34-D35</f>
        <v>25046.403234722951</v>
      </c>
      <c r="E36" s="14">
        <f>E34-E35</f>
        <v>25279.678256219831</v>
      </c>
      <c r="F36" s="14">
        <f>F34-F35</f>
        <v>25616.731834281964</v>
      </c>
      <c r="G36" s="14">
        <f>G34-G35</f>
        <v>25850.015259065465</v>
      </c>
      <c r="L36" s="12" t="s">
        <v>61</v>
      </c>
      <c r="N36" s="17"/>
      <c r="P36" s="17"/>
      <c r="Q36" s="17"/>
      <c r="R36" s="17"/>
      <c r="S36" s="17"/>
      <c r="T36" s="17"/>
    </row>
    <row r="37" spans="1:20" x14ac:dyDescent="0.2">
      <c r="A37" s="2"/>
      <c r="B37" s="2" t="s">
        <v>27</v>
      </c>
      <c r="C37" s="14">
        <f>C34*$D$12</f>
        <v>2876.2121028912893</v>
      </c>
      <c r="D37" s="14">
        <f>D34*$D$12</f>
        <v>2915.4543447825658</v>
      </c>
      <c r="E37" s="14">
        <f>E34*$D$12</f>
        <v>2942.6080509885519</v>
      </c>
      <c r="F37" s="14">
        <f>F34*$D$12</f>
        <v>2981.8418008158901</v>
      </c>
      <c r="G37" s="14">
        <f>G34*$D$12</f>
        <v>3008.9964851822233</v>
      </c>
      <c r="L37" s="12" t="s">
        <v>103</v>
      </c>
      <c r="N37" s="17"/>
      <c r="P37" s="17"/>
      <c r="Q37" s="17"/>
      <c r="R37" s="17"/>
      <c r="S37" s="17"/>
      <c r="T37" s="17"/>
    </row>
    <row r="38" spans="1:20" ht="13.5" thickBot="1" x14ac:dyDescent="0.25">
      <c r="A38" s="12" t="s">
        <v>28</v>
      </c>
      <c r="L38" s="12" t="s">
        <v>104</v>
      </c>
      <c r="N38" s="17"/>
      <c r="P38" s="17"/>
      <c r="Q38" s="17"/>
      <c r="R38" s="17"/>
      <c r="S38" s="17"/>
      <c r="T38" s="17"/>
    </row>
    <row r="39" spans="1:20" ht="12.75" customHeight="1" x14ac:dyDescent="0.2">
      <c r="A39" s="37">
        <v>27</v>
      </c>
      <c r="B39" s="38" t="s">
        <v>10</v>
      </c>
      <c r="C39" s="6">
        <f>(('Løntabel juni 2023'!C37/37*$D$9))+($B$110*((37-$D$9)/37))</f>
        <v>26573.848697945166</v>
      </c>
      <c r="D39" s="6">
        <f>(('Løntabel juni 2023'!D37/37*$D$9))+($B$110*((37-$D$9)/37))</f>
        <v>26916.864584792438</v>
      </c>
      <c r="E39" s="6">
        <f>(('Løntabel juni 2023'!E37/37*$D$9))+($B$110*((37-$D$9)/37))</f>
        <v>27154.255167962525</v>
      </c>
      <c r="F39" s="6">
        <f>(('Løntabel juni 2023'!F37/37*$D$9))+($B$110*((37-$D$9)/37))</f>
        <v>27497.271054809793</v>
      </c>
      <c r="G39" s="6">
        <f>(('Løntabel juni 2023'!G37/37*$D$9))+($B$110*((37-$D$9)/37))</f>
        <v>27734.661637979891</v>
      </c>
      <c r="H39" s="52" t="s">
        <v>99</v>
      </c>
      <c r="I39" s="53"/>
      <c r="J39" s="54"/>
      <c r="L39" s="12" t="s">
        <v>63</v>
      </c>
      <c r="N39" s="17"/>
      <c r="P39" s="17"/>
      <c r="Q39" s="17"/>
      <c r="R39" s="17"/>
      <c r="S39" s="17"/>
      <c r="T39" s="17"/>
    </row>
    <row r="40" spans="1:20" x14ac:dyDescent="0.2">
      <c r="A40" s="40"/>
      <c r="B40" s="2" t="s">
        <v>16</v>
      </c>
      <c r="C40" s="41">
        <f>C39*$D$11</f>
        <v>1461.5616783869841</v>
      </c>
      <c r="D40" s="41">
        <f>D39*$D$11</f>
        <v>1480.4275521635841</v>
      </c>
      <c r="E40" s="41">
        <f>E39*$D$11</f>
        <v>1493.4840342379389</v>
      </c>
      <c r="F40" s="41">
        <f t="shared" ref="F40:G40" si="0">F39*$D$11</f>
        <v>1512.3499080145386</v>
      </c>
      <c r="G40" s="41">
        <f t="shared" si="0"/>
        <v>1525.4063900888939</v>
      </c>
      <c r="H40" s="55"/>
      <c r="I40" s="56"/>
      <c r="J40" s="57"/>
      <c r="L40" s="2" t="s">
        <v>64</v>
      </c>
      <c r="N40" s="17"/>
      <c r="P40" s="17"/>
      <c r="Q40" s="17"/>
      <c r="R40" s="17"/>
      <c r="S40" s="17"/>
      <c r="T40" s="17"/>
    </row>
    <row r="41" spans="1:20" x14ac:dyDescent="0.2">
      <c r="A41" s="40"/>
      <c r="B41" s="2" t="s">
        <v>22</v>
      </c>
      <c r="C41" s="41">
        <f>C39-C40</f>
        <v>25112.287019558182</v>
      </c>
      <c r="D41" s="41">
        <f>D39-D40</f>
        <v>25436.437032628855</v>
      </c>
      <c r="E41" s="41">
        <f>E39-E40</f>
        <v>25660.771133724586</v>
      </c>
      <c r="F41" s="41">
        <f>F39-F40</f>
        <v>25984.921146795255</v>
      </c>
      <c r="G41" s="41">
        <f>G39-G40</f>
        <v>26209.255247890997</v>
      </c>
      <c r="H41" s="55"/>
      <c r="I41" s="56"/>
      <c r="J41" s="57"/>
      <c r="N41" s="17"/>
      <c r="P41" s="17"/>
      <c r="Q41" s="17"/>
      <c r="R41" s="17"/>
      <c r="S41" s="17"/>
      <c r="T41" s="17"/>
    </row>
    <row r="42" spans="1:20" ht="13.5" thickBot="1" x14ac:dyDescent="0.25">
      <c r="A42" s="42"/>
      <c r="B42" s="43" t="s">
        <v>27</v>
      </c>
      <c r="C42" s="44">
        <f>C39*$D$12</f>
        <v>2923.1233567739682</v>
      </c>
      <c r="D42" s="44">
        <f>D39*$D$12</f>
        <v>2960.8551043271682</v>
      </c>
      <c r="E42" s="44">
        <f>E39*$D$12</f>
        <v>2986.9680684758778</v>
      </c>
      <c r="F42" s="44">
        <f>F39*$D$12</f>
        <v>3024.6998160290773</v>
      </c>
      <c r="G42" s="44">
        <f>G39*$D$12</f>
        <v>3050.8127801777878</v>
      </c>
      <c r="H42" s="58"/>
      <c r="I42" s="59"/>
      <c r="J42" s="60"/>
      <c r="N42" s="17"/>
      <c r="P42" s="17"/>
      <c r="Q42" s="17"/>
      <c r="R42" s="17"/>
      <c r="S42" s="17"/>
      <c r="T42" s="17"/>
    </row>
    <row r="43" spans="1:20" x14ac:dyDescent="0.2">
      <c r="A43" s="2" t="s">
        <v>28</v>
      </c>
      <c r="B43" s="2"/>
      <c r="C43" s="14"/>
      <c r="D43" s="14"/>
      <c r="E43" s="10"/>
      <c r="F43" s="14"/>
      <c r="G43" s="14"/>
      <c r="N43" s="17"/>
      <c r="P43" s="17"/>
      <c r="Q43" s="17"/>
      <c r="R43" s="17"/>
      <c r="S43" s="17"/>
      <c r="T43" s="17"/>
    </row>
    <row r="44" spans="1:20" x14ac:dyDescent="0.2">
      <c r="A44" s="4">
        <v>28</v>
      </c>
      <c r="B44" s="5" t="s">
        <v>10</v>
      </c>
      <c r="C44" s="6">
        <f>(('Løntabel juni 2023'!C42/37*$D$9))+($B$110*((37-$D$9)/37))</f>
        <v>27009.700483025455</v>
      </c>
      <c r="D44" s="6">
        <f>(('Løntabel juni 2023'!D42/37*$D$9))+($B$110*((37-$D$9)/37))</f>
        <v>27338.123556668121</v>
      </c>
      <c r="E44" s="6">
        <f>(('Løntabel juni 2023'!E42/37*$D$9))+($B$110*((37-$D$9)/37))</f>
        <v>27565.473509278872</v>
      </c>
      <c r="F44" s="6">
        <f>(('Løntabel juni 2023'!F42/37*$D$9))+($B$110*((37-$D$9)/37))</f>
        <v>27893.89658292153</v>
      </c>
      <c r="G44" s="6">
        <f>(('Løntabel juni 2023'!G42/37*$D$9))+($B$110*((37-$D$9)/37))</f>
        <v>28121.160442584212</v>
      </c>
      <c r="N44" s="17"/>
      <c r="P44" s="17"/>
      <c r="Q44" s="17"/>
      <c r="R44" s="17"/>
      <c r="S44" s="17"/>
      <c r="T44" s="17"/>
    </row>
    <row r="45" spans="1:20" x14ac:dyDescent="0.2">
      <c r="A45" s="2"/>
      <c r="B45" s="2" t="s">
        <v>16</v>
      </c>
      <c r="C45" s="14">
        <f>C44*$D$11</f>
        <v>1485.5335265664</v>
      </c>
      <c r="D45" s="14">
        <f>D44*$D$11</f>
        <v>1503.5967956167467</v>
      </c>
      <c r="E45" s="14">
        <f>E44*$D$11</f>
        <v>1516.1010430103379</v>
      </c>
      <c r="F45" s="14">
        <f>F44*$D$11</f>
        <v>1534.1643120606841</v>
      </c>
      <c r="G45" s="14">
        <f>G44*$D$11</f>
        <v>1546.6638243421316</v>
      </c>
      <c r="N45" s="17"/>
      <c r="P45" s="17"/>
      <c r="Q45" s="17"/>
      <c r="R45" s="17"/>
      <c r="S45" s="17"/>
      <c r="T45" s="17"/>
    </row>
    <row r="46" spans="1:20" x14ac:dyDescent="0.2">
      <c r="A46" s="2"/>
      <c r="B46" s="2" t="s">
        <v>22</v>
      </c>
      <c r="C46" s="14">
        <f>C44-C45</f>
        <v>25524.166956459056</v>
      </c>
      <c r="D46" s="14">
        <f>D44-D45</f>
        <v>25834.526761051373</v>
      </c>
      <c r="E46" s="14">
        <f>E44-E45</f>
        <v>26049.372466268534</v>
      </c>
      <c r="F46" s="14">
        <f>F44-F45</f>
        <v>26359.732270860848</v>
      </c>
      <c r="G46" s="14">
        <f>G44-G45</f>
        <v>26574.496618242079</v>
      </c>
      <c r="N46" s="17"/>
      <c r="P46" s="17"/>
      <c r="Q46" s="17"/>
      <c r="R46" s="17"/>
      <c r="S46" s="17"/>
      <c r="T46" s="17"/>
    </row>
    <row r="47" spans="1:20" x14ac:dyDescent="0.2">
      <c r="A47" s="2"/>
      <c r="B47" s="2" t="s">
        <v>27</v>
      </c>
      <c r="C47" s="14">
        <f>C44*$D$12</f>
        <v>2971.0670531328001</v>
      </c>
      <c r="D47" s="14">
        <f>D44*$D$12</f>
        <v>3007.1935912334934</v>
      </c>
      <c r="E47" s="14">
        <f>E44*$D$12</f>
        <v>3032.2020860206758</v>
      </c>
      <c r="F47" s="14">
        <f>F44*$D$12</f>
        <v>3068.3286241213682</v>
      </c>
      <c r="G47" s="14">
        <f>G44*$D$12</f>
        <v>3093.3276486842633</v>
      </c>
      <c r="N47" s="17"/>
      <c r="P47" s="17"/>
      <c r="Q47" s="17"/>
      <c r="R47" s="17"/>
      <c r="S47" s="17"/>
      <c r="T47" s="17"/>
    </row>
    <row r="48" spans="1:20" x14ac:dyDescent="0.2">
      <c r="A48" s="4">
        <v>29</v>
      </c>
      <c r="B48" s="5" t="s">
        <v>10</v>
      </c>
      <c r="C48" s="6">
        <f>(('Løntabel juni 2023'!C46/37*$D$9))+($B$110*((37-$D$9)/37))</f>
        <v>27455.403675173846</v>
      </c>
      <c r="D48" s="6">
        <f>(('Løntabel juni 2023'!D46/37*$D$9))+($B$110*((37-$D$9)/37))</f>
        <v>27768.286971690221</v>
      </c>
      <c r="E48" s="6">
        <f>(('Løntabel juni 2023'!E46/37*$D$9))+($B$110*((37-$D$9)/37))</f>
        <v>27984.843020936929</v>
      </c>
      <c r="F48" s="6">
        <f>(('Løntabel juni 2023'!F46/37*$D$9))+($B$110*((37-$D$9)/37))</f>
        <v>28297.640224505245</v>
      </c>
      <c r="G48" s="6">
        <f>(('Løntabel juni 2023'!G46/37*$D$9))+($B$110*((37-$D$9)/37))</f>
        <v>28514.282366700034</v>
      </c>
      <c r="N48" s="17"/>
      <c r="P48" s="17"/>
      <c r="Q48" s="17"/>
      <c r="R48" s="17"/>
      <c r="S48" s="17"/>
      <c r="T48" s="17"/>
    </row>
    <row r="49" spans="1:20" x14ac:dyDescent="0.2">
      <c r="A49" s="2"/>
      <c r="B49" s="2" t="s">
        <v>16</v>
      </c>
      <c r="C49" s="14">
        <f>C48*$D$11</f>
        <v>1510.0472021345615</v>
      </c>
      <c r="D49" s="14">
        <f>D48*$D$11</f>
        <v>1527.2557834429622</v>
      </c>
      <c r="E49" s="14">
        <f>E48*$D$11</f>
        <v>1539.1663661515311</v>
      </c>
      <c r="F49" s="14">
        <f>F48*$D$11</f>
        <v>1556.3702123477885</v>
      </c>
      <c r="G49" s="14">
        <f>G48*$D$11</f>
        <v>1568.285530168502</v>
      </c>
      <c r="N49" s="17"/>
      <c r="P49" s="17"/>
      <c r="Q49" s="17"/>
      <c r="R49" s="17"/>
      <c r="S49" s="17"/>
      <c r="T49" s="17"/>
    </row>
    <row r="50" spans="1:20" x14ac:dyDescent="0.2">
      <c r="A50" s="2"/>
      <c r="B50" s="2" t="s">
        <v>22</v>
      </c>
      <c r="C50" s="14">
        <f>C48-C49</f>
        <v>25945.356473039283</v>
      </c>
      <c r="D50" s="14">
        <f>D48-D49</f>
        <v>26241.03118824726</v>
      </c>
      <c r="E50" s="14">
        <f>E48-E49</f>
        <v>26445.676654785399</v>
      </c>
      <c r="F50" s="14">
        <f>F48-F49</f>
        <v>26741.270012157456</v>
      </c>
      <c r="G50" s="14">
        <f>G48-G49</f>
        <v>26945.996836531533</v>
      </c>
      <c r="N50" s="17"/>
      <c r="P50" s="17"/>
      <c r="Q50" s="17"/>
      <c r="R50" s="17"/>
      <c r="S50" s="17"/>
      <c r="T50" s="17"/>
    </row>
    <row r="51" spans="1:20" x14ac:dyDescent="0.2">
      <c r="A51" s="2"/>
      <c r="B51" s="2" t="s">
        <v>27</v>
      </c>
      <c r="C51" s="14">
        <f>C48*$D$12</f>
        <v>3020.0944042691231</v>
      </c>
      <c r="D51" s="14">
        <f>D48*$D$12</f>
        <v>3054.5115668859244</v>
      </c>
      <c r="E51" s="14">
        <f>E48*$D$12</f>
        <v>3078.3327323030621</v>
      </c>
      <c r="F51" s="14">
        <f>F48*$D$12</f>
        <v>3112.7404246955771</v>
      </c>
      <c r="G51" s="14">
        <f>G48*$D$12</f>
        <v>3136.5710603370039</v>
      </c>
      <c r="N51" s="17"/>
      <c r="P51" s="17"/>
      <c r="Q51" s="17"/>
      <c r="R51" s="17"/>
      <c r="S51" s="17"/>
      <c r="T51" s="17"/>
    </row>
    <row r="52" spans="1:20" x14ac:dyDescent="0.2">
      <c r="A52" s="4">
        <v>30</v>
      </c>
      <c r="B52" s="5" t="s">
        <v>10</v>
      </c>
      <c r="C52" s="6">
        <f>(('Løntabel juni 2023'!C50/37*$D$9))+($B$110*((37-$D$9)/37))</f>
        <v>27910.765832767825</v>
      </c>
      <c r="D52" s="6">
        <f>(('Løntabel juni 2023'!D50/37*$D$9))+($B$110*((37-$D$9)/37))</f>
        <v>28206.984350189574</v>
      </c>
      <c r="E52" s="6">
        <f>(('Løntabel juni 2023'!E50/37*$D$9))+($B$110*((37-$D$9)/37))</f>
        <v>28412.165368672795</v>
      </c>
      <c r="F52" s="6">
        <f>(('Løntabel juni 2023'!F50/37*$D$9))+($B$110*((37-$D$9)/37))</f>
        <v>28708.378918119488</v>
      </c>
      <c r="G52" s="6">
        <f>(('Løntabel juni 2023'!G50/37*$D$9))+($B$110*((37-$D$9)/37))</f>
        <v>28913.473843654639</v>
      </c>
      <c r="N52" s="17"/>
      <c r="P52" s="17"/>
      <c r="Q52" s="17"/>
      <c r="R52" s="17"/>
      <c r="S52" s="17"/>
      <c r="T52" s="17"/>
    </row>
    <row r="53" spans="1:20" x14ac:dyDescent="0.2">
      <c r="A53" s="2"/>
      <c r="B53" s="2" t="s">
        <v>16</v>
      </c>
      <c r="C53" s="14">
        <f>C52*$D$11</f>
        <v>1535.0921208022305</v>
      </c>
      <c r="D53" s="14">
        <f>D52*$D$11</f>
        <v>1551.3841392604265</v>
      </c>
      <c r="E53" s="14">
        <f>E52*$D$11</f>
        <v>1562.6690952770036</v>
      </c>
      <c r="F53" s="14">
        <f>F52*$D$11</f>
        <v>1578.9608404965718</v>
      </c>
      <c r="G53" s="14">
        <f>G52*$D$11</f>
        <v>1590.2410614010053</v>
      </c>
      <c r="N53" s="17"/>
      <c r="P53" s="17"/>
      <c r="Q53" s="17"/>
      <c r="R53" s="17"/>
      <c r="S53" s="17"/>
      <c r="T53" s="17"/>
    </row>
    <row r="54" spans="1:20" x14ac:dyDescent="0.2">
      <c r="A54" s="2"/>
      <c r="B54" s="2" t="s">
        <v>22</v>
      </c>
      <c r="C54" s="14">
        <f>C52-C53</f>
        <v>26375.673711965595</v>
      </c>
      <c r="D54" s="14">
        <f>D52-D53</f>
        <v>26655.600210929148</v>
      </c>
      <c r="E54" s="14">
        <f>E52-E53</f>
        <v>26849.496273395791</v>
      </c>
      <c r="F54" s="14">
        <f>F52-F53</f>
        <v>27129.418077622915</v>
      </c>
      <c r="G54" s="14">
        <f>G52-G53</f>
        <v>27323.232782253635</v>
      </c>
      <c r="N54" s="17"/>
      <c r="P54" s="17"/>
      <c r="Q54" s="17"/>
      <c r="R54" s="17"/>
      <c r="S54" s="17"/>
      <c r="T54" s="17"/>
    </row>
    <row r="55" spans="1:20" x14ac:dyDescent="0.2">
      <c r="A55" s="2"/>
      <c r="B55" s="2" t="s">
        <v>27</v>
      </c>
      <c r="C55" s="14">
        <f>C52*$D$12</f>
        <v>3070.184241604461</v>
      </c>
      <c r="D55" s="14">
        <f>D52*$D$12</f>
        <v>3102.7682785208531</v>
      </c>
      <c r="E55" s="14">
        <f>E52*$D$12</f>
        <v>3125.3381905540073</v>
      </c>
      <c r="F55" s="14">
        <f>F52*$D$12</f>
        <v>3157.9216809931436</v>
      </c>
      <c r="G55" s="14">
        <f>G52*$D$12</f>
        <v>3180.4821228020105</v>
      </c>
      <c r="N55" s="17"/>
      <c r="P55" s="17"/>
      <c r="Q55" s="17"/>
      <c r="R55" s="17"/>
      <c r="S55" s="17"/>
      <c r="T55" s="17"/>
    </row>
    <row r="56" spans="1:20" x14ac:dyDescent="0.2">
      <c r="A56" s="2" t="s">
        <v>28</v>
      </c>
      <c r="B56" s="2"/>
      <c r="C56" s="10"/>
      <c r="D56" s="14"/>
      <c r="E56" s="14"/>
      <c r="F56" s="14"/>
      <c r="G56" s="14"/>
      <c r="N56" s="17"/>
      <c r="P56" s="17"/>
      <c r="Q56" s="17"/>
      <c r="R56" s="17"/>
      <c r="S56" s="17"/>
      <c r="T56" s="17"/>
    </row>
    <row r="57" spans="1:20" x14ac:dyDescent="0.2">
      <c r="A57" s="4">
        <v>31</v>
      </c>
      <c r="B57" s="5" t="s">
        <v>10</v>
      </c>
      <c r="C57" s="6">
        <f>(('Løntabel juni 2023'!C55/37*$D$9))+($B$110*((37-$D$9)/37))</f>
        <v>28376.447556843057</v>
      </c>
      <c r="D57" s="6">
        <f>(('Løntabel juni 2023'!D55/37*$D$9))+($B$110*((37-$D$9)/37))</f>
        <v>28655.141191357907</v>
      </c>
      <c r="E57" s="6">
        <f>(('Løntabel juni 2023'!E55/37*$D$9))+($B$110*((37-$D$9)/37))</f>
        <v>28848.010918267388</v>
      </c>
      <c r="F57" s="6">
        <f>(('Løntabel juni 2023'!F55/37*$D$9))+($B$110*((37-$D$9)/37))</f>
        <v>29126.704552782237</v>
      </c>
      <c r="G57" s="6">
        <f>(('Løntabel juni 2023'!G55/37*$D$9))+($B$110*((37-$D$9)/37))</f>
        <v>29319.574279691718</v>
      </c>
      <c r="N57" s="17"/>
      <c r="P57" s="17"/>
      <c r="Q57" s="17"/>
      <c r="R57" s="17"/>
      <c r="S57" s="17"/>
      <c r="T57" s="17"/>
    </row>
    <row r="58" spans="1:20" x14ac:dyDescent="0.2">
      <c r="A58" s="2"/>
      <c r="B58" s="2" t="s">
        <v>16</v>
      </c>
      <c r="C58" s="14">
        <f>C57*$D$11</f>
        <v>1560.7046156263682</v>
      </c>
      <c r="D58" s="14">
        <f>D57*$D$11</f>
        <v>1576.0327655246849</v>
      </c>
      <c r="E58" s="14">
        <f>E57*$D$11</f>
        <v>1586.6406005047063</v>
      </c>
      <c r="F58" s="14">
        <f>F57*$D$11</f>
        <v>1601.968750403023</v>
      </c>
      <c r="G58" s="14">
        <f>G57*$D$11</f>
        <v>1612.5765853830446</v>
      </c>
      <c r="N58" s="17"/>
      <c r="P58" s="17"/>
      <c r="Q58" s="17"/>
      <c r="R58" s="17"/>
      <c r="S58" s="17"/>
      <c r="T58" s="17"/>
    </row>
    <row r="59" spans="1:20" x14ac:dyDescent="0.2">
      <c r="A59" s="2"/>
      <c r="B59" s="2" t="s">
        <v>22</v>
      </c>
      <c r="C59" s="14">
        <f>C57-C58</f>
        <v>26815.742941216689</v>
      </c>
      <c r="D59" s="14">
        <f>D57-D58</f>
        <v>27079.108425833223</v>
      </c>
      <c r="E59" s="14">
        <f>E57-E58</f>
        <v>27261.370317762681</v>
      </c>
      <c r="F59" s="14">
        <f>F57-F58</f>
        <v>27524.735802379215</v>
      </c>
      <c r="G59" s="14">
        <f>G57-G58</f>
        <v>27706.997694308673</v>
      </c>
      <c r="N59" s="17"/>
      <c r="P59" s="17"/>
      <c r="Q59" s="17"/>
      <c r="R59" s="17"/>
      <c r="S59" s="17"/>
      <c r="T59" s="17"/>
    </row>
    <row r="60" spans="1:20" x14ac:dyDescent="0.2">
      <c r="A60" s="2"/>
      <c r="B60" s="2" t="s">
        <v>27</v>
      </c>
      <c r="C60" s="14">
        <f>C57*$D$12</f>
        <v>3121.4092312527364</v>
      </c>
      <c r="D60" s="14">
        <f>D57*$D$12</f>
        <v>3152.0655310493698</v>
      </c>
      <c r="E60" s="14">
        <f>E57*$D$12</f>
        <v>3173.2812010094126</v>
      </c>
      <c r="F60" s="14">
        <f>F57*$D$12</f>
        <v>3203.937500806046</v>
      </c>
      <c r="G60" s="14">
        <f>G57*$D$12</f>
        <v>3225.1531707660893</v>
      </c>
      <c r="N60" s="17"/>
      <c r="P60" s="17"/>
      <c r="Q60" s="17"/>
      <c r="R60" s="17"/>
      <c r="S60" s="17"/>
      <c r="T60" s="17"/>
    </row>
    <row r="61" spans="1:20" x14ac:dyDescent="0.2">
      <c r="A61" s="2"/>
      <c r="B61" s="1"/>
      <c r="C61" s="2"/>
      <c r="D61" s="2"/>
      <c r="E61" s="2"/>
      <c r="F61" s="2"/>
      <c r="G61" s="2"/>
      <c r="N61" s="17"/>
      <c r="P61" s="17"/>
      <c r="Q61" s="17"/>
      <c r="R61" s="17"/>
      <c r="S61" s="17"/>
      <c r="T61" s="17"/>
    </row>
    <row r="62" spans="1:20" x14ac:dyDescent="0.2">
      <c r="A62" s="2"/>
      <c r="B62" s="1" t="s">
        <v>67</v>
      </c>
      <c r="C62" s="2"/>
      <c r="D62" s="2"/>
      <c r="E62" s="2"/>
      <c r="F62" s="2"/>
      <c r="G62" s="2"/>
      <c r="N62" s="17"/>
      <c r="P62" s="17"/>
      <c r="Q62" s="17"/>
      <c r="R62" s="17"/>
      <c r="S62" s="17"/>
      <c r="T62" s="17"/>
    </row>
    <row r="63" spans="1:20" x14ac:dyDescent="0.2">
      <c r="A63" s="4">
        <v>39</v>
      </c>
      <c r="B63" s="5" t="s">
        <v>10</v>
      </c>
      <c r="C63" s="6">
        <f>(('Løntabel juni 2023'!C61/37*$D$9))+($B$110*((37-$D$9)/37))</f>
        <v>32525.11606158414</v>
      </c>
      <c r="D63" s="6">
        <f>(('Løntabel juni 2023'!D61/37*$D$9))+($B$110*((37-$D$9)/37))</f>
        <v>32620.410193476979</v>
      </c>
      <c r="E63" s="6">
        <f>(('Løntabel juni 2023'!E61/37*$D$9))+($B$110*((37-$D$9)/37))</f>
        <v>32686.339269680942</v>
      </c>
      <c r="F63" s="6">
        <f>(('Løntabel juni 2023'!F61/37*$D$9))+($B$110*((37-$D$9)/37))</f>
        <v>32781.640761971452</v>
      </c>
      <c r="G63" s="6">
        <f>(('Løntabel juni 2023'!G61/37*$D$9))+($B$110*((37-$D$9)/37))</f>
        <v>32847.674053139657</v>
      </c>
      <c r="N63" s="17"/>
      <c r="P63" s="17"/>
      <c r="Q63" s="17"/>
      <c r="R63" s="17"/>
      <c r="S63" s="17"/>
      <c r="T63" s="17"/>
    </row>
    <row r="64" spans="1:20" x14ac:dyDescent="0.2">
      <c r="A64" s="2"/>
      <c r="B64" s="2" t="s">
        <v>16</v>
      </c>
      <c r="C64" s="14">
        <f>C63*$D$11</f>
        <v>1788.8813833871277</v>
      </c>
      <c r="D64" s="14">
        <f>D63*$D$11</f>
        <v>1794.1225606412338</v>
      </c>
      <c r="E64" s="14">
        <f>E63*$D$11</f>
        <v>1797.7486598324519</v>
      </c>
      <c r="F64" s="14">
        <f>F63*$D$11</f>
        <v>1802.9902419084299</v>
      </c>
      <c r="G64" s="14">
        <f>G63*$D$11</f>
        <v>1806.6220729226811</v>
      </c>
      <c r="N64" s="17"/>
      <c r="P64" s="17"/>
      <c r="Q64" s="17"/>
      <c r="R64" s="17"/>
      <c r="S64" s="17"/>
      <c r="T64" s="17"/>
    </row>
    <row r="65" spans="1:20" x14ac:dyDescent="0.2">
      <c r="A65" s="2"/>
      <c r="B65" s="2" t="s">
        <v>22</v>
      </c>
      <c r="C65" s="14">
        <f>C63-C64</f>
        <v>30736.234678197012</v>
      </c>
      <c r="D65" s="14">
        <f>D63-D64</f>
        <v>30826.287632835745</v>
      </c>
      <c r="E65" s="14">
        <f>E63-E64</f>
        <v>30888.590609848492</v>
      </c>
      <c r="F65" s="14">
        <f>F63-F64</f>
        <v>30978.650520063024</v>
      </c>
      <c r="G65" s="14">
        <f>G63-G64</f>
        <v>31041.051980216977</v>
      </c>
      <c r="N65" s="17"/>
      <c r="P65" s="17"/>
      <c r="Q65" s="17"/>
      <c r="R65" s="17"/>
      <c r="S65" s="17"/>
      <c r="T65" s="17"/>
    </row>
    <row r="66" spans="1:20" x14ac:dyDescent="0.2">
      <c r="A66" s="2"/>
      <c r="B66" s="2" t="s">
        <v>27</v>
      </c>
      <c r="C66" s="14">
        <f>C63*$D$12</f>
        <v>3577.7627667742554</v>
      </c>
      <c r="D66" s="14">
        <f>D63*$D$12</f>
        <v>3588.2451212824676</v>
      </c>
      <c r="E66" s="14">
        <f>E63*$D$12</f>
        <v>3595.4973196649039</v>
      </c>
      <c r="F66" s="14">
        <f>F63*$D$12</f>
        <v>3605.9804838168598</v>
      </c>
      <c r="G66" s="14">
        <f>G63*$D$12</f>
        <v>3613.2441458453623</v>
      </c>
      <c r="N66" s="17"/>
      <c r="P66" s="17"/>
      <c r="Q66" s="17"/>
      <c r="R66" s="17"/>
      <c r="S66" s="17"/>
      <c r="T66" s="17"/>
    </row>
    <row r="67" spans="1:20" x14ac:dyDescent="0.2">
      <c r="A67" s="2"/>
      <c r="E67" s="9"/>
      <c r="P67" s="17"/>
      <c r="Q67" s="17"/>
      <c r="R67" s="17"/>
      <c r="S67" s="17"/>
      <c r="T67" s="17"/>
    </row>
    <row r="68" spans="1:20" x14ac:dyDescent="0.2">
      <c r="P68" s="17"/>
      <c r="Q68" s="17"/>
      <c r="R68" s="17"/>
      <c r="S68" s="17"/>
      <c r="T68" s="17"/>
    </row>
    <row r="70" spans="1:20" x14ac:dyDescent="0.2">
      <c r="A70" s="22" t="s">
        <v>108</v>
      </c>
    </row>
    <row r="71" spans="1:20" x14ac:dyDescent="0.2">
      <c r="A71" s="12" t="s">
        <v>95</v>
      </c>
    </row>
    <row r="72" spans="1:20" x14ac:dyDescent="0.2">
      <c r="A72" s="12" t="s">
        <v>69</v>
      </c>
      <c r="B72" s="17">
        <v>1.3899999999999999E-2</v>
      </c>
    </row>
    <row r="74" spans="1:20" x14ac:dyDescent="0.2">
      <c r="A74" s="28" t="s">
        <v>87</v>
      </c>
      <c r="B74" s="28"/>
      <c r="C74" s="28"/>
    </row>
    <row r="105" spans="1:3" ht="11.1" customHeight="1" x14ac:dyDescent="0.2"/>
    <row r="106" spans="1:3" ht="14.1" customHeight="1" x14ac:dyDescent="0.2"/>
    <row r="107" spans="1:3" ht="18.75" customHeight="1" x14ac:dyDescent="0.2"/>
    <row r="108" spans="1:3" ht="18.75" customHeight="1" x14ac:dyDescent="0.2"/>
    <row r="109" spans="1:3" ht="18.75" customHeight="1" x14ac:dyDescent="0.2">
      <c r="B109" s="12" t="s">
        <v>92</v>
      </c>
      <c r="C109" s="12" t="s">
        <v>96</v>
      </c>
    </row>
    <row r="110" spans="1:3" ht="18.75" customHeight="1" x14ac:dyDescent="0.2">
      <c r="A110" s="12" t="s">
        <v>91</v>
      </c>
      <c r="B110" s="25">
        <f>C110*(1+B72)</f>
        <v>281.09014383803998</v>
      </c>
      <c r="C110" s="30">
        <v>277.23655571362065</v>
      </c>
    </row>
    <row r="111" spans="1:3" ht="18.75" customHeight="1" x14ac:dyDescent="0.2"/>
    <row r="112" spans="1:3" ht="18.75" customHeight="1" x14ac:dyDescent="0.2"/>
    <row r="113" ht="18.75" customHeight="1" x14ac:dyDescent="0.2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95C6-9ADF-4DAB-97DB-1218060303A6}">
  <dimension ref="A1:X237"/>
  <sheetViews>
    <sheetView topLeftCell="A18" workbookViewId="0">
      <selection activeCell="A59" sqref="A59:G65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109</v>
      </c>
    </row>
    <row r="3" spans="1:20" x14ac:dyDescent="0.2">
      <c r="F3" s="2"/>
    </row>
    <row r="4" spans="1:20" ht="13.5" thickBot="1" x14ac:dyDescent="0.25">
      <c r="A4" s="12" t="s">
        <v>110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1.3899999999999999E-2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28580.040324643927</v>
      </c>
      <c r="D16" s="6">
        <v>29048.073379429447</v>
      </c>
      <c r="E16" s="6">
        <v>29372.11638186327</v>
      </c>
      <c r="F16" s="6">
        <v>29840.16279677525</v>
      </c>
      <c r="G16" s="6">
        <v>30164.219421763435</v>
      </c>
      <c r="H16" s="4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17">
        <v>30349.497734535173</v>
      </c>
      <c r="P16" s="17">
        <v>30831.412512977589</v>
      </c>
      <c r="Q16" s="17">
        <v>31164.675553063797</v>
      </c>
      <c r="R16" s="17">
        <v>31646.397792111784</v>
      </c>
      <c r="S16" s="17">
        <v>31979.943978366278</v>
      </c>
      <c r="T16" s="7"/>
    </row>
    <row r="17" spans="1:24" x14ac:dyDescent="0.2">
      <c r="A17" s="2"/>
      <c r="B17" s="12" t="s">
        <v>16</v>
      </c>
      <c r="C17" s="14">
        <f>C16*$D$9</f>
        <v>1571.902217855416</v>
      </c>
      <c r="D17" s="14">
        <f t="shared" ref="D17:G17" si="0">D16*$D$9</f>
        <v>1597.6440358686195</v>
      </c>
      <c r="E17" s="14">
        <f t="shared" si="0"/>
        <v>1615.4664010024799</v>
      </c>
      <c r="F17" s="14">
        <f t="shared" si="0"/>
        <v>1641.2089538226387</v>
      </c>
      <c r="G17" s="14">
        <f t="shared" si="0"/>
        <v>1659.032068196989</v>
      </c>
      <c r="H17" s="4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17"/>
      <c r="P17" s="17"/>
      <c r="Q17" s="17"/>
      <c r="R17" s="17"/>
      <c r="S17" s="17"/>
    </row>
    <row r="18" spans="1:24" x14ac:dyDescent="0.2">
      <c r="A18" s="2"/>
      <c r="B18" s="12" t="s">
        <v>22</v>
      </c>
      <c r="C18" s="14">
        <f>C16-C17</f>
        <v>27008.138106788512</v>
      </c>
      <c r="D18" s="14">
        <f>D16-D17</f>
        <v>27450.429343560827</v>
      </c>
      <c r="E18" s="14">
        <f>E16-E17</f>
        <v>27756.649980860791</v>
      </c>
      <c r="F18" s="14">
        <f>F16-F17</f>
        <v>28198.953842952611</v>
      </c>
      <c r="G18" s="14">
        <f>G16-G17</f>
        <v>28505.187353566445</v>
      </c>
      <c r="H18" s="4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17"/>
      <c r="P18" s="17"/>
      <c r="Q18" s="17"/>
      <c r="R18" s="17"/>
      <c r="S18" s="17"/>
    </row>
    <row r="19" spans="1:24" x14ac:dyDescent="0.2">
      <c r="A19" s="2"/>
      <c r="B19" s="12" t="s">
        <v>27</v>
      </c>
      <c r="C19" s="14">
        <f>C16*$D$10</f>
        <v>3143.804435710832</v>
      </c>
      <c r="D19" s="14">
        <f>D16*$D$10</f>
        <v>3195.2880717372391</v>
      </c>
      <c r="E19" s="14">
        <f>E16*$D$10</f>
        <v>3230.9328020049597</v>
      </c>
      <c r="F19" s="14">
        <f>F16*$D$10</f>
        <v>3282.4179076452774</v>
      </c>
      <c r="G19" s="14">
        <f>G16*$D$10</f>
        <v>3318.0641363939781</v>
      </c>
      <c r="H19" s="48"/>
      <c r="I19" s="2"/>
      <c r="J19" s="8"/>
      <c r="K19" s="2"/>
      <c r="N19" s="32"/>
      <c r="O19" s="17"/>
      <c r="P19" s="17"/>
      <c r="Q19" s="17"/>
      <c r="R19" s="17"/>
      <c r="S19" s="1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4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17"/>
      <c r="P20" s="17"/>
      <c r="Q20" s="17"/>
      <c r="R20" s="17"/>
      <c r="S20" s="1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4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17"/>
      <c r="P21" s="17"/>
      <c r="Q21" s="17"/>
      <c r="R21" s="17"/>
      <c r="S21" s="17"/>
    </row>
    <row r="22" spans="1:24" x14ac:dyDescent="0.2">
      <c r="A22" s="4">
        <v>24</v>
      </c>
      <c r="B22" s="5" t="s">
        <v>10</v>
      </c>
      <c r="C22" s="6">
        <v>30846.624933801548</v>
      </c>
      <c r="D22" s="6">
        <v>31311.77609951609</v>
      </c>
      <c r="E22" s="6">
        <v>31633.86341389584</v>
      </c>
      <c r="F22" s="6">
        <v>32099.014579610379</v>
      </c>
      <c r="G22" s="6">
        <v>32420.977040814265</v>
      </c>
      <c r="H22" s="4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17"/>
      <c r="P22" s="17"/>
      <c r="Q22" s="17"/>
      <c r="R22" s="17"/>
      <c r="S22" s="17"/>
    </row>
    <row r="23" spans="1:24" x14ac:dyDescent="0.2">
      <c r="A23" s="2"/>
      <c r="B23" s="2" t="s">
        <v>16</v>
      </c>
      <c r="C23" s="14">
        <f>C22*$D$9</f>
        <v>1696.564371359085</v>
      </c>
      <c r="D23" s="14">
        <f t="shared" ref="D23:G23" si="1">D22*$D$9</f>
        <v>1722.1476854733849</v>
      </c>
      <c r="E23" s="14">
        <f t="shared" si="1"/>
        <v>1739.8624877642712</v>
      </c>
      <c r="F23" s="14">
        <f t="shared" si="1"/>
        <v>1765.4458018785708</v>
      </c>
      <c r="G23" s="14">
        <f t="shared" si="1"/>
        <v>1783.1537372447847</v>
      </c>
      <c r="H23" s="48"/>
      <c r="I23" s="2" t="s">
        <v>42</v>
      </c>
      <c r="K23" s="2" t="s">
        <v>43</v>
      </c>
      <c r="L23" s="2" t="s">
        <v>44</v>
      </c>
      <c r="N23" s="32"/>
      <c r="O23" s="17"/>
      <c r="P23" s="17"/>
      <c r="Q23" s="17"/>
      <c r="R23" s="17"/>
      <c r="S23" s="17"/>
    </row>
    <row r="24" spans="1:24" x14ac:dyDescent="0.2">
      <c r="A24" s="2"/>
      <c r="B24" s="2" t="s">
        <v>22</v>
      </c>
      <c r="C24" s="14">
        <f>C22-C23</f>
        <v>29150.060562442464</v>
      </c>
      <c r="D24" s="14">
        <f>D22-D23</f>
        <v>29589.628414042705</v>
      </c>
      <c r="E24" s="14">
        <f>E22-E23</f>
        <v>29894.000926131568</v>
      </c>
      <c r="F24" s="14">
        <f>F22-F23</f>
        <v>30333.568777731809</v>
      </c>
      <c r="G24" s="14">
        <f>G22-G23</f>
        <v>30637.823303569479</v>
      </c>
      <c r="H24" s="48"/>
      <c r="I24" s="2" t="s">
        <v>98</v>
      </c>
      <c r="K24" s="2"/>
      <c r="L24" s="2" t="s">
        <v>65</v>
      </c>
      <c r="N24" s="32"/>
      <c r="O24" s="17"/>
      <c r="P24" s="17"/>
      <c r="Q24" s="17"/>
      <c r="R24" s="17"/>
      <c r="S24" s="17"/>
    </row>
    <row r="25" spans="1:24" x14ac:dyDescent="0.2">
      <c r="A25" s="2"/>
      <c r="B25" s="2" t="s">
        <v>27</v>
      </c>
      <c r="C25" s="14">
        <f>C22*$D$10</f>
        <v>3393.1287427181701</v>
      </c>
      <c r="D25" s="14">
        <f>D22*$D$10</f>
        <v>3444.2953709467697</v>
      </c>
      <c r="E25" s="14">
        <f>E22*$D$10</f>
        <v>3479.7249755285425</v>
      </c>
      <c r="F25" s="14">
        <f>F22*$D$10</f>
        <v>3530.8916037571416</v>
      </c>
      <c r="G25" s="14">
        <f>G22*$D$10</f>
        <v>3566.3074744895694</v>
      </c>
      <c r="H25" s="48"/>
      <c r="I25" s="2" t="s">
        <v>45</v>
      </c>
      <c r="K25" s="12" t="s">
        <v>46</v>
      </c>
      <c r="L25" s="12" t="s">
        <v>47</v>
      </c>
      <c r="N25" s="32"/>
      <c r="O25" s="17"/>
      <c r="P25" s="17"/>
      <c r="Q25" s="17"/>
      <c r="R25" s="17"/>
      <c r="S25" s="1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48"/>
      <c r="I26" s="2" t="s">
        <v>48</v>
      </c>
      <c r="K26" s="12" t="s">
        <v>49</v>
      </c>
      <c r="L26" s="12" t="s">
        <v>50</v>
      </c>
      <c r="N26" s="32"/>
      <c r="O26" s="17"/>
      <c r="P26" s="17"/>
      <c r="Q26" s="17"/>
      <c r="R26" s="17"/>
      <c r="S26" s="17"/>
    </row>
    <row r="27" spans="1:24" x14ac:dyDescent="0.2">
      <c r="A27" s="4">
        <v>25</v>
      </c>
      <c r="B27" s="5" t="s">
        <v>10</v>
      </c>
      <c r="C27" s="6">
        <v>31343.79709000939</v>
      </c>
      <c r="D27" s="6">
        <v>31794.388485958829</v>
      </c>
      <c r="E27" s="6">
        <v>32106.301028861628</v>
      </c>
      <c r="F27" s="6">
        <v>32557.12812550009</v>
      </c>
      <c r="G27" s="6">
        <v>32869.028156249478</v>
      </c>
      <c r="H27" s="48"/>
      <c r="I27" s="2" t="s">
        <v>51</v>
      </c>
      <c r="L27" s="12" t="s">
        <v>52</v>
      </c>
      <c r="N27" s="32"/>
      <c r="O27" s="17"/>
      <c r="P27" s="17"/>
      <c r="Q27" s="17"/>
      <c r="R27" s="17"/>
      <c r="S27" s="17"/>
    </row>
    <row r="28" spans="1:24" x14ac:dyDescent="0.2">
      <c r="A28" s="2"/>
      <c r="B28" s="2" t="s">
        <v>16</v>
      </c>
      <c r="C28" s="14">
        <f>C27*$D$9</f>
        <v>1723.9088399505165</v>
      </c>
      <c r="D28" s="14">
        <f t="shared" ref="D28:G28" si="2">D27*$D$9</f>
        <v>1748.6913667277356</v>
      </c>
      <c r="E28" s="14">
        <f t="shared" si="2"/>
        <v>1765.8465565873896</v>
      </c>
      <c r="F28" s="14">
        <f t="shared" si="2"/>
        <v>1790.6420469025049</v>
      </c>
      <c r="G28" s="14">
        <f t="shared" si="2"/>
        <v>1807.7965485937214</v>
      </c>
      <c r="H28" s="48"/>
      <c r="I28" s="11" t="s">
        <v>53</v>
      </c>
      <c r="L28" s="12" t="s">
        <v>54</v>
      </c>
      <c r="N28" s="32"/>
      <c r="O28" s="17"/>
      <c r="P28" s="17"/>
      <c r="Q28" s="17"/>
      <c r="R28" s="17"/>
      <c r="S28" s="17"/>
    </row>
    <row r="29" spans="1:24" x14ac:dyDescent="0.2">
      <c r="A29" s="2"/>
      <c r="B29" s="2" t="s">
        <v>22</v>
      </c>
      <c r="C29" s="14">
        <f>C27-C28</f>
        <v>29619.888250058873</v>
      </c>
      <c r="D29" s="14">
        <f>D27-D28</f>
        <v>30045.697119231092</v>
      </c>
      <c r="E29" s="14">
        <f>E27-E28</f>
        <v>30340.454472274239</v>
      </c>
      <c r="F29" s="14">
        <f>F27-F28</f>
        <v>30766.486078597587</v>
      </c>
      <c r="G29" s="14">
        <f>G27-G28</f>
        <v>31061.231607655758</v>
      </c>
      <c r="H29" s="48"/>
      <c r="I29" s="11"/>
      <c r="L29" s="2" t="s">
        <v>56</v>
      </c>
      <c r="N29" s="32"/>
      <c r="O29" s="17"/>
      <c r="P29" s="17"/>
      <c r="Q29" s="17"/>
      <c r="R29" s="17"/>
      <c r="S29" s="17"/>
    </row>
    <row r="30" spans="1:24" x14ac:dyDescent="0.2">
      <c r="A30" s="2"/>
      <c r="B30" s="2" t="s">
        <v>27</v>
      </c>
      <c r="C30" s="14">
        <f>C27*$D$10</f>
        <v>3447.817679901033</v>
      </c>
      <c r="D30" s="14">
        <f>D27*$D$10</f>
        <v>3497.3827334554712</v>
      </c>
      <c r="E30" s="14">
        <f>E27*$D$10</f>
        <v>3531.6931131747792</v>
      </c>
      <c r="F30" s="14">
        <f>F27*$D$10</f>
        <v>3581.2840938050099</v>
      </c>
      <c r="G30" s="14">
        <f>G27*$D$10</f>
        <v>3615.5930971874427</v>
      </c>
      <c r="H30" s="48"/>
      <c r="I30" s="11" t="s">
        <v>55</v>
      </c>
      <c r="L30" s="2" t="s">
        <v>66</v>
      </c>
      <c r="N30" s="32"/>
      <c r="O30" s="17"/>
      <c r="P30" s="17"/>
      <c r="Q30" s="17"/>
      <c r="R30" s="17"/>
      <c r="S30" s="1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48"/>
      <c r="I31" s="11" t="s">
        <v>57</v>
      </c>
      <c r="L31" s="12" t="s">
        <v>58</v>
      </c>
      <c r="N31" s="32"/>
      <c r="O31" s="17"/>
      <c r="P31" s="17"/>
      <c r="Q31" s="17"/>
      <c r="R31" s="17"/>
      <c r="S31" s="17"/>
    </row>
    <row r="32" spans="1:24" x14ac:dyDescent="0.2">
      <c r="A32" s="4">
        <v>26</v>
      </c>
      <c r="B32" s="5" t="s">
        <v>10</v>
      </c>
      <c r="C32" s="6">
        <v>31852.404376483591</v>
      </c>
      <c r="D32" s="6">
        <v>32287.622020949773</v>
      </c>
      <c r="E32" s="6">
        <v>32588.771279604218</v>
      </c>
      <c r="F32" s="6">
        <v>33023.894742497541</v>
      </c>
      <c r="G32" s="6">
        <v>33325.054849478212</v>
      </c>
      <c r="H32" s="48"/>
      <c r="I32" s="17"/>
      <c r="J32" s="17"/>
      <c r="K32" s="17"/>
      <c r="L32" s="12" t="s">
        <v>59</v>
      </c>
      <c r="N32" s="32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f>C32*$D$9</f>
        <v>1751.8822407065975</v>
      </c>
      <c r="D33" s="14">
        <f t="shared" ref="D33:G33" si="3">D32*$D$9</f>
        <v>1775.8192111522376</v>
      </c>
      <c r="E33" s="14">
        <f t="shared" si="3"/>
        <v>1792.3824203782319</v>
      </c>
      <c r="F33" s="14">
        <f t="shared" si="3"/>
        <v>1816.3142108373647</v>
      </c>
      <c r="G33" s="14">
        <f t="shared" si="3"/>
        <v>1832.8780167213017</v>
      </c>
      <c r="H33" s="48"/>
      <c r="L33" s="12" t="s">
        <v>60</v>
      </c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f>C32-C33</f>
        <v>30100.522135776995</v>
      </c>
      <c r="D34" s="14">
        <f>D32-D33</f>
        <v>30511.802809797537</v>
      </c>
      <c r="E34" s="14">
        <f>E32-E33</f>
        <v>30796.388859225986</v>
      </c>
      <c r="F34" s="14">
        <f>F32-F33</f>
        <v>31207.580531660176</v>
      </c>
      <c r="G34" s="14">
        <f>G32-G33</f>
        <v>31492.176832756912</v>
      </c>
      <c r="H34" s="48"/>
      <c r="L34" s="12" t="s">
        <v>61</v>
      </c>
      <c r="N34" s="32"/>
      <c r="O34" s="17"/>
      <c r="P34" s="17"/>
      <c r="Q34" s="17"/>
      <c r="R34" s="17"/>
      <c r="S34" s="17"/>
      <c r="T34" s="17"/>
      <c r="U34" s="17"/>
      <c r="V34" s="32"/>
      <c r="W34" s="32"/>
      <c r="X34" s="17"/>
    </row>
    <row r="35" spans="1:24" x14ac:dyDescent="0.2">
      <c r="A35" s="2"/>
      <c r="B35" s="2" t="s">
        <v>27</v>
      </c>
      <c r="C35" s="14">
        <f>C32*$D$10</f>
        <v>3503.764481413195</v>
      </c>
      <c r="D35" s="14">
        <f>D32*$D$10</f>
        <v>3551.6384223044752</v>
      </c>
      <c r="E35" s="14">
        <f>E32*$D$10</f>
        <v>3584.7648407564639</v>
      </c>
      <c r="F35" s="14">
        <f>F32*$D$10</f>
        <v>3632.6284216747295</v>
      </c>
      <c r="G35" s="14">
        <f>G32*$D$10</f>
        <v>3665.7560334426034</v>
      </c>
      <c r="H35" s="48"/>
      <c r="L35" s="12" t="s">
        <v>103</v>
      </c>
      <c r="N35" s="32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104</v>
      </c>
      <c r="N36" s="32"/>
      <c r="O36" s="17"/>
      <c r="P36" s="17"/>
      <c r="Q36" s="17"/>
      <c r="R36" s="17"/>
      <c r="S36" s="17"/>
    </row>
    <row r="37" spans="1:24" ht="12.75" customHeight="1" x14ac:dyDescent="0.2">
      <c r="A37" s="37">
        <v>27</v>
      </c>
      <c r="B37" s="38" t="s">
        <v>10</v>
      </c>
      <c r="C37" s="6">
        <v>32372.675503457947</v>
      </c>
      <c r="D37" s="6">
        <v>32791.140950391222</v>
      </c>
      <c r="E37" s="6">
        <v>33080.747817866286</v>
      </c>
      <c r="F37" s="6">
        <v>33499.213264799546</v>
      </c>
      <c r="G37" s="6">
        <v>33788.820132274624</v>
      </c>
      <c r="H37" s="52" t="s">
        <v>99</v>
      </c>
      <c r="I37" s="53"/>
      <c r="J37" s="54"/>
      <c r="K37" s="17"/>
      <c r="L37" s="12" t="s">
        <v>63</v>
      </c>
      <c r="N37" s="32"/>
      <c r="O37" s="17"/>
      <c r="P37" s="17"/>
      <c r="Q37" s="17"/>
      <c r="R37" s="17"/>
      <c r="S37" s="17"/>
    </row>
    <row r="38" spans="1:24" x14ac:dyDescent="0.2">
      <c r="A38" s="40"/>
      <c r="B38" s="2" t="s">
        <v>16</v>
      </c>
      <c r="C38" s="45">
        <f>C37*$D$9</f>
        <v>1780.497152690187</v>
      </c>
      <c r="D38" s="45">
        <f t="shared" ref="D38:G38" si="4">D37*$D$9</f>
        <v>1803.5127522715172</v>
      </c>
      <c r="E38" s="45">
        <f t="shared" si="4"/>
        <v>1819.4411299826456</v>
      </c>
      <c r="F38" s="45">
        <f t="shared" si="4"/>
        <v>1842.4567295639749</v>
      </c>
      <c r="G38" s="45">
        <f t="shared" si="4"/>
        <v>1858.3851072751042</v>
      </c>
      <c r="H38" s="55"/>
      <c r="I38" s="56"/>
      <c r="J38" s="57"/>
      <c r="L38" s="2" t="s">
        <v>64</v>
      </c>
      <c r="N38" s="32"/>
      <c r="O38" s="17"/>
      <c r="P38" s="17"/>
      <c r="Q38" s="17"/>
      <c r="R38" s="17"/>
      <c r="S38" s="17"/>
    </row>
    <row r="39" spans="1:24" x14ac:dyDescent="0.2">
      <c r="A39" s="40"/>
      <c r="B39" s="2" t="s">
        <v>22</v>
      </c>
      <c r="C39" s="45">
        <f>C37-C38</f>
        <v>30592.178350767761</v>
      </c>
      <c r="D39" s="45">
        <f>D37-D38</f>
        <v>30987.628198119706</v>
      </c>
      <c r="E39" s="45">
        <f>E37-E38</f>
        <v>31261.30668788364</v>
      </c>
      <c r="F39" s="45">
        <f>F37-F38</f>
        <v>31656.75653523557</v>
      </c>
      <c r="G39" s="45">
        <f>G37-G38</f>
        <v>31930.435024999519</v>
      </c>
      <c r="H39" s="55"/>
      <c r="I39" s="56"/>
      <c r="J39" s="57"/>
      <c r="N39" s="32"/>
      <c r="O39" s="17"/>
      <c r="P39" s="17"/>
      <c r="Q39" s="17"/>
      <c r="R39" s="17"/>
      <c r="S39" s="17"/>
    </row>
    <row r="40" spans="1:24" ht="13.5" thickBot="1" x14ac:dyDescent="0.25">
      <c r="A40" s="42"/>
      <c r="B40" s="43" t="s">
        <v>27</v>
      </c>
      <c r="C40" s="46">
        <f>C37*$D$10</f>
        <v>3560.994305380374</v>
      </c>
      <c r="D40" s="46">
        <f>D37*$D$10</f>
        <v>3607.0255045430345</v>
      </c>
      <c r="E40" s="46">
        <f>E37*$D$10</f>
        <v>3638.8822599652913</v>
      </c>
      <c r="F40" s="46">
        <f>F37*$D$10</f>
        <v>3684.9134591279499</v>
      </c>
      <c r="G40" s="46">
        <f>G37*$D$10</f>
        <v>3716.7702145502085</v>
      </c>
      <c r="H40" s="58"/>
      <c r="I40" s="59"/>
      <c r="J40" s="60"/>
      <c r="K40" s="18"/>
      <c r="M40" s="18"/>
      <c r="N40" s="32"/>
      <c r="O40" s="17"/>
      <c r="P40" s="17"/>
      <c r="Q40" s="17"/>
      <c r="R40" s="17"/>
      <c r="S40" s="1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17"/>
      <c r="P41" s="17"/>
      <c r="Q41" s="17"/>
      <c r="R41" s="17"/>
      <c r="S41" s="17"/>
    </row>
    <row r="42" spans="1:24" ht="15.75" x14ac:dyDescent="0.25">
      <c r="A42" s="4">
        <v>28</v>
      </c>
      <c r="B42" s="5" t="s">
        <v>10</v>
      </c>
      <c r="C42" s="6">
        <v>32904.396974777133</v>
      </c>
      <c r="D42" s="6">
        <v>33305.059782433818</v>
      </c>
      <c r="E42" s="6">
        <v>33582.417488527106</v>
      </c>
      <c r="F42" s="6">
        <v>33983.080296183791</v>
      </c>
      <c r="G42" s="6">
        <v>34260.332972377961</v>
      </c>
      <c r="H42" s="17"/>
      <c r="I42" s="34"/>
      <c r="J42" s="34"/>
      <c r="K42" s="34"/>
      <c r="L42" s="35"/>
      <c r="M42" s="17"/>
      <c r="N42" s="32"/>
      <c r="O42" s="17"/>
      <c r="P42" s="17"/>
      <c r="Q42" s="17"/>
      <c r="R42" s="17"/>
      <c r="S42" s="17"/>
    </row>
    <row r="43" spans="1:24" x14ac:dyDescent="0.2">
      <c r="A43" s="2"/>
      <c r="B43" s="2" t="s">
        <v>16</v>
      </c>
      <c r="C43" s="14">
        <f>C42*$D$9</f>
        <v>1809.7418336127423</v>
      </c>
      <c r="D43" s="14">
        <f t="shared" ref="D43:G43" si="5">D42*$D$9</f>
        <v>1831.77828803386</v>
      </c>
      <c r="E43" s="14">
        <f t="shared" si="5"/>
        <v>1847.0329618689909</v>
      </c>
      <c r="F43" s="14">
        <f t="shared" si="5"/>
        <v>1869.0694162901084</v>
      </c>
      <c r="G43" s="14">
        <f t="shared" si="5"/>
        <v>1884.3183134807878</v>
      </c>
      <c r="H43" s="17"/>
      <c r="I43" s="36"/>
      <c r="J43" s="36"/>
      <c r="K43" s="36"/>
      <c r="L43" s="36"/>
      <c r="N43" s="32"/>
      <c r="O43" s="17"/>
      <c r="P43" s="17"/>
      <c r="Q43" s="17"/>
      <c r="R43" s="17"/>
      <c r="S43" s="17"/>
    </row>
    <row r="44" spans="1:24" x14ac:dyDescent="0.2">
      <c r="A44" s="2"/>
      <c r="B44" s="2" t="s">
        <v>22</v>
      </c>
      <c r="C44" s="14">
        <f>C42-C43</f>
        <v>31094.655141164392</v>
      </c>
      <c r="D44" s="14">
        <f>D42-D43</f>
        <v>31473.281494399958</v>
      </c>
      <c r="E44" s="14">
        <f>E42-E43</f>
        <v>31735.384526658116</v>
      </c>
      <c r="F44" s="14">
        <f>F42-F43</f>
        <v>32114.010879893682</v>
      </c>
      <c r="G44" s="14">
        <f>G42-G43</f>
        <v>32376.014658897173</v>
      </c>
      <c r="H44" s="17"/>
      <c r="N44" s="32"/>
      <c r="O44" s="17"/>
      <c r="P44" s="17"/>
      <c r="Q44" s="17"/>
      <c r="R44" s="17"/>
      <c r="S44" s="17"/>
    </row>
    <row r="45" spans="1:24" x14ac:dyDescent="0.2">
      <c r="A45" s="2"/>
      <c r="B45" s="2" t="s">
        <v>27</v>
      </c>
      <c r="C45" s="14">
        <f>C42*$D$10</f>
        <v>3619.4836672254846</v>
      </c>
      <c r="D45" s="14">
        <f>D42*$D$10</f>
        <v>3663.55657606772</v>
      </c>
      <c r="E45" s="14">
        <f>E42*$D$10</f>
        <v>3694.0659237379818</v>
      </c>
      <c r="F45" s="14">
        <f>F42*$D$10</f>
        <v>3738.1388325802168</v>
      </c>
      <c r="G45" s="14">
        <f>G42*$D$10</f>
        <v>3768.6366269615755</v>
      </c>
      <c r="H45" s="17"/>
      <c r="N45" s="32"/>
      <c r="O45" s="17"/>
      <c r="P45" s="17"/>
      <c r="Q45" s="17"/>
      <c r="R45" s="17"/>
      <c r="S45" s="17"/>
    </row>
    <row r="46" spans="1:24" x14ac:dyDescent="0.2">
      <c r="A46" s="4">
        <v>29</v>
      </c>
      <c r="B46" s="5" t="s">
        <v>10</v>
      </c>
      <c r="C46" s="6">
        <v>33448.136762505987</v>
      </c>
      <c r="D46" s="6">
        <v>33829.841673372044</v>
      </c>
      <c r="E46" s="6">
        <v>34094.031255863527</v>
      </c>
      <c r="F46" s="6">
        <v>34475.631136830474</v>
      </c>
      <c r="G46" s="6">
        <v>34739.925749221089</v>
      </c>
      <c r="H46" s="17"/>
      <c r="I46" s="18"/>
      <c r="J46" s="18"/>
      <c r="K46" s="18"/>
      <c r="L46" s="18"/>
      <c r="N46" s="32"/>
      <c r="O46" s="17"/>
      <c r="P46" s="17"/>
      <c r="Q46" s="17"/>
      <c r="R46" s="17"/>
      <c r="S46" s="17"/>
    </row>
    <row r="47" spans="1:24" x14ac:dyDescent="0.2">
      <c r="A47" s="2"/>
      <c r="B47" s="2" t="s">
        <v>16</v>
      </c>
      <c r="C47" s="14">
        <f>C46*$D$9</f>
        <v>1839.6475219378292</v>
      </c>
      <c r="D47" s="14">
        <f t="shared" ref="D47:G47" si="6">D46*$D$9</f>
        <v>1860.6412920354624</v>
      </c>
      <c r="E47" s="14">
        <f t="shared" si="6"/>
        <v>1875.1717190724939</v>
      </c>
      <c r="F47" s="14">
        <f t="shared" si="6"/>
        <v>1896.159712525676</v>
      </c>
      <c r="G47" s="14">
        <f t="shared" si="6"/>
        <v>1910.6959162071598</v>
      </c>
      <c r="H47" s="17"/>
      <c r="I47" s="18"/>
      <c r="J47" s="18"/>
      <c r="K47" s="18"/>
      <c r="L47" s="18"/>
      <c r="N47" s="32"/>
      <c r="O47" s="17"/>
      <c r="P47" s="17"/>
      <c r="Q47" s="17"/>
      <c r="R47" s="17"/>
      <c r="S47" s="17"/>
    </row>
    <row r="48" spans="1:24" x14ac:dyDescent="0.2">
      <c r="A48" s="2"/>
      <c r="B48" s="2" t="s">
        <v>22</v>
      </c>
      <c r="C48" s="14">
        <f>C46-C47</f>
        <v>31608.489240568157</v>
      </c>
      <c r="D48" s="14">
        <f>D46-D47</f>
        <v>31969.200381336581</v>
      </c>
      <c r="E48" s="14">
        <f>E46-E47</f>
        <v>32218.859536791031</v>
      </c>
      <c r="F48" s="14">
        <f>F46-F47</f>
        <v>32579.471424304797</v>
      </c>
      <c r="G48" s="14">
        <f>G46-G47</f>
        <v>32829.229833013931</v>
      </c>
      <c r="H48" s="17"/>
      <c r="I48" s="18"/>
      <c r="J48" s="18"/>
      <c r="K48" s="18"/>
      <c r="L48" s="18"/>
      <c r="N48" s="32"/>
      <c r="O48" s="17"/>
      <c r="P48" s="17"/>
      <c r="Q48" s="17"/>
      <c r="R48" s="17"/>
      <c r="S48" s="17"/>
    </row>
    <row r="49" spans="1:19" x14ac:dyDescent="0.2">
      <c r="A49" s="2"/>
      <c r="B49" s="2" t="s">
        <v>27</v>
      </c>
      <c r="C49" s="14">
        <f>C46*$D$10</f>
        <v>3679.2950438756584</v>
      </c>
      <c r="D49" s="14">
        <f>D46*$D$10</f>
        <v>3721.2825840709247</v>
      </c>
      <c r="E49" s="14">
        <f>E46*$D$10</f>
        <v>3750.3434381449879</v>
      </c>
      <c r="F49" s="14">
        <f>F46*$D$10</f>
        <v>3792.319425051352</v>
      </c>
      <c r="G49" s="14">
        <f>G46*$D$10</f>
        <v>3821.3918324143197</v>
      </c>
      <c r="H49" s="17"/>
      <c r="I49" s="18"/>
      <c r="J49" s="18"/>
      <c r="K49" s="18"/>
      <c r="L49" s="18"/>
      <c r="N49" s="32"/>
      <c r="O49" s="17"/>
      <c r="P49" s="17"/>
      <c r="Q49" s="17"/>
      <c r="R49" s="17"/>
      <c r="S49" s="17"/>
    </row>
    <row r="50" spans="1:19" x14ac:dyDescent="0.2">
      <c r="A50" s="4">
        <v>30</v>
      </c>
      <c r="B50" s="5" t="s">
        <v>10</v>
      </c>
      <c r="C50" s="6">
        <v>34003.660095682986</v>
      </c>
      <c r="D50" s="6">
        <v>34365.034653060255</v>
      </c>
      <c r="E50" s="6">
        <v>34615.347160130907</v>
      </c>
      <c r="F50" s="6">
        <v>34976.715656780427</v>
      </c>
      <c r="G50" s="6">
        <v>35226.923133951961</v>
      </c>
      <c r="H50" s="17"/>
      <c r="I50" s="18"/>
      <c r="J50" s="18"/>
      <c r="K50" s="18"/>
      <c r="L50" s="18"/>
      <c r="N50" s="32"/>
      <c r="O50" s="17"/>
      <c r="P50" s="17"/>
      <c r="Q50" s="17"/>
      <c r="R50" s="17"/>
      <c r="S50" s="17"/>
    </row>
    <row r="51" spans="1:19" x14ac:dyDescent="0.2">
      <c r="A51" s="2"/>
      <c r="B51" s="2" t="s">
        <v>16</v>
      </c>
      <c r="C51" s="14">
        <f>C50*$D$9</f>
        <v>1870.2013052625643</v>
      </c>
      <c r="D51" s="14">
        <f t="shared" ref="D51:G51" si="7">D50*$D$9</f>
        <v>1890.076905918314</v>
      </c>
      <c r="E51" s="14">
        <f t="shared" si="7"/>
        <v>1903.8440938071999</v>
      </c>
      <c r="F51" s="14">
        <f t="shared" si="7"/>
        <v>1923.7193611229234</v>
      </c>
      <c r="G51" s="14">
        <f t="shared" si="7"/>
        <v>1937.4807723673578</v>
      </c>
      <c r="H51" s="17"/>
      <c r="N51" s="32"/>
      <c r="O51" s="17"/>
      <c r="P51" s="17"/>
      <c r="Q51" s="17"/>
      <c r="R51" s="17"/>
      <c r="S51" s="17"/>
    </row>
    <row r="52" spans="1:19" x14ac:dyDescent="0.2">
      <c r="A52" s="2"/>
      <c r="B52" s="2" t="s">
        <v>22</v>
      </c>
      <c r="C52" s="14">
        <f>C50-C51</f>
        <v>32133.458790420424</v>
      </c>
      <c r="D52" s="14">
        <f>D50-D51</f>
        <v>32474.95774714194</v>
      </c>
      <c r="E52" s="14">
        <f>E50-E51</f>
        <v>32711.503066323705</v>
      </c>
      <c r="F52" s="14">
        <f>F50-F51</f>
        <v>33052.996295657504</v>
      </c>
      <c r="G52" s="14">
        <f>G50-G51</f>
        <v>33289.442361584603</v>
      </c>
      <c r="H52" s="17"/>
      <c r="N52" s="32"/>
      <c r="O52" s="17"/>
      <c r="P52" s="17"/>
      <c r="Q52" s="17"/>
      <c r="R52" s="17"/>
      <c r="S52" s="17"/>
    </row>
    <row r="53" spans="1:19" x14ac:dyDescent="0.2">
      <c r="A53" s="2"/>
      <c r="B53" s="2" t="s">
        <v>27</v>
      </c>
      <c r="C53" s="14">
        <f>C50*$D$10</f>
        <v>3740.4026105251287</v>
      </c>
      <c r="D53" s="14">
        <f>D50*$D$10</f>
        <v>3780.1538118366279</v>
      </c>
      <c r="E53" s="14">
        <f>E50*$D$10</f>
        <v>3807.6881876143998</v>
      </c>
      <c r="F53" s="14">
        <f>F50*$D$10</f>
        <v>3847.4387222458467</v>
      </c>
      <c r="G53" s="14">
        <f>G50*$D$10</f>
        <v>3874.9615447347155</v>
      </c>
      <c r="H53" s="17"/>
      <c r="N53" s="32"/>
      <c r="O53" s="17"/>
      <c r="P53" s="17"/>
      <c r="Q53" s="17"/>
      <c r="R53" s="17"/>
      <c r="S53" s="1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7"/>
      <c r="N54" s="32"/>
      <c r="O54" s="17"/>
      <c r="P54" s="17"/>
      <c r="Q54" s="17"/>
      <c r="R54" s="17"/>
      <c r="S54" s="17"/>
    </row>
    <row r="55" spans="1:19" x14ac:dyDescent="0.2">
      <c r="A55" s="4">
        <v>31</v>
      </c>
      <c r="B55" s="5" t="s">
        <v>10</v>
      </c>
      <c r="C55" s="6">
        <v>34571.77288073473</v>
      </c>
      <c r="D55" s="6">
        <v>34911.767792913946</v>
      </c>
      <c r="E55" s="6">
        <v>35147.061024410861</v>
      </c>
      <c r="F55" s="6">
        <v>35487.05593659007</v>
      </c>
      <c r="G55" s="6">
        <v>35722.349168086985</v>
      </c>
      <c r="H55" s="17"/>
      <c r="N55" s="32"/>
      <c r="O55" s="17"/>
      <c r="P55" s="17"/>
      <c r="Q55" s="17"/>
      <c r="R55" s="17"/>
      <c r="S55" s="17"/>
    </row>
    <row r="56" spans="1:19" x14ac:dyDescent="0.2">
      <c r="A56" s="2"/>
      <c r="B56" s="2" t="s">
        <v>16</v>
      </c>
      <c r="C56" s="14">
        <f>C55*$D$9</f>
        <v>1901.4475084404103</v>
      </c>
      <c r="D56" s="14">
        <f t="shared" ref="D56:G56" si="8">D55*$D$9</f>
        <v>1920.1472286102671</v>
      </c>
      <c r="E56" s="14">
        <f t="shared" si="8"/>
        <v>1933.0883563425973</v>
      </c>
      <c r="F56" s="14">
        <f t="shared" si="8"/>
        <v>1951.7880765124539</v>
      </c>
      <c r="G56" s="14">
        <f t="shared" si="8"/>
        <v>1964.7292042447841</v>
      </c>
      <c r="H56" s="17"/>
      <c r="N56" s="32"/>
      <c r="O56" s="17"/>
      <c r="P56" s="17"/>
      <c r="Q56" s="17"/>
      <c r="R56" s="17"/>
      <c r="S56" s="17"/>
    </row>
    <row r="57" spans="1:19" x14ac:dyDescent="0.2">
      <c r="A57" s="2"/>
      <c r="B57" s="2" t="s">
        <v>22</v>
      </c>
      <c r="C57" s="14">
        <f>C55-C56</f>
        <v>32670.325372294319</v>
      </c>
      <c r="D57" s="14">
        <f>D55-D56</f>
        <v>32991.620564303681</v>
      </c>
      <c r="E57" s="14">
        <f>E55-E56</f>
        <v>33213.972668068265</v>
      </c>
      <c r="F57" s="14">
        <f>F55-F56</f>
        <v>33535.267860077613</v>
      </c>
      <c r="G57" s="14">
        <f>G55-G56</f>
        <v>33757.619963842204</v>
      </c>
      <c r="H57" s="17"/>
      <c r="N57" s="32"/>
      <c r="O57" s="17"/>
      <c r="P57" s="17"/>
      <c r="Q57" s="17"/>
      <c r="R57" s="17"/>
      <c r="S57" s="17"/>
    </row>
    <row r="58" spans="1:19" x14ac:dyDescent="0.2">
      <c r="A58" s="2"/>
      <c r="B58" s="2" t="s">
        <v>27</v>
      </c>
      <c r="C58" s="14">
        <f>C55*$D$10</f>
        <v>3802.8950168808205</v>
      </c>
      <c r="D58" s="14">
        <f>D55*$D$10</f>
        <v>3840.2944572205342</v>
      </c>
      <c r="E58" s="14">
        <f>E55*$D$10</f>
        <v>3866.1767126851946</v>
      </c>
      <c r="F58" s="14">
        <f>F55*$D$10</f>
        <v>3903.5761530249079</v>
      </c>
      <c r="G58" s="14">
        <f>G55*$D$10</f>
        <v>3929.4584084895682</v>
      </c>
      <c r="H58" s="17"/>
      <c r="N58" s="32"/>
      <c r="O58" s="17"/>
      <c r="P58" s="17"/>
      <c r="Q58" s="17"/>
      <c r="R58" s="17"/>
      <c r="S58" s="1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32"/>
      <c r="O59" s="17"/>
      <c r="P59" s="17"/>
      <c r="Q59" s="17"/>
      <c r="R59" s="17"/>
      <c r="S59" s="17"/>
    </row>
    <row r="60" spans="1:19" x14ac:dyDescent="0.2">
      <c r="A60" s="2"/>
      <c r="B60" s="1"/>
      <c r="C60" s="2"/>
      <c r="D60" s="2"/>
      <c r="E60" s="2"/>
      <c r="F60" s="2"/>
      <c r="G60" s="2"/>
      <c r="H60" s="18"/>
      <c r="N60" s="32"/>
      <c r="O60" s="17"/>
      <c r="P60" s="17"/>
      <c r="Q60" s="17"/>
      <c r="R60" s="17"/>
      <c r="S60" s="17"/>
    </row>
    <row r="61" spans="1:19" x14ac:dyDescent="0.2">
      <c r="A61" s="4"/>
      <c r="B61" s="5"/>
      <c r="C61" s="6"/>
      <c r="D61" s="6"/>
      <c r="E61" s="6"/>
      <c r="F61" s="6"/>
      <c r="G61" s="6"/>
      <c r="H61" s="18"/>
      <c r="N61" s="32"/>
      <c r="O61" s="17"/>
      <c r="P61" s="17"/>
      <c r="Q61" s="17"/>
      <c r="R61" s="17"/>
      <c r="S61" s="17"/>
    </row>
    <row r="62" spans="1:19" x14ac:dyDescent="0.2">
      <c r="A62" s="2"/>
      <c r="B62" s="2"/>
      <c r="C62" s="14"/>
      <c r="D62" s="14"/>
      <c r="E62" s="14"/>
      <c r="F62" s="14"/>
      <c r="G62" s="14"/>
      <c r="H62" s="18"/>
      <c r="N62" s="32"/>
      <c r="O62" s="17"/>
      <c r="P62" s="17"/>
      <c r="Q62" s="17"/>
      <c r="R62" s="17"/>
      <c r="S62" s="17"/>
    </row>
    <row r="63" spans="1:19" x14ac:dyDescent="0.2">
      <c r="A63" s="2"/>
      <c r="B63" s="2"/>
      <c r="C63" s="14"/>
      <c r="D63" s="14"/>
      <c r="E63" s="14"/>
      <c r="F63" s="14"/>
      <c r="G63" s="14"/>
      <c r="H63" s="18"/>
      <c r="N63" s="32"/>
      <c r="O63" s="17"/>
      <c r="P63" s="17"/>
      <c r="Q63" s="17"/>
      <c r="R63" s="17"/>
      <c r="S63" s="17"/>
    </row>
    <row r="64" spans="1:19" x14ac:dyDescent="0.2">
      <c r="A64" s="2"/>
      <c r="B64" s="2"/>
      <c r="C64" s="14"/>
      <c r="D64" s="14"/>
      <c r="E64" s="14"/>
      <c r="F64" s="14"/>
      <c r="G64" s="14"/>
      <c r="H64" s="18"/>
      <c r="N64" s="32"/>
      <c r="O64" s="17"/>
      <c r="P64" s="17"/>
      <c r="Q64" s="17"/>
      <c r="R64" s="17"/>
      <c r="S64" s="17"/>
    </row>
    <row r="65" spans="1:18" x14ac:dyDescent="0.2">
      <c r="A65" s="2"/>
      <c r="E65" s="9"/>
      <c r="N65" s="32"/>
      <c r="O65" s="32"/>
      <c r="P65" s="32"/>
      <c r="Q65" s="32"/>
      <c r="R65" s="32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111</v>
      </c>
      <c r="D67" s="14"/>
      <c r="F67" s="2"/>
      <c r="G67" s="18"/>
    </row>
    <row r="68" spans="1:18" x14ac:dyDescent="0.2">
      <c r="A68" s="12" t="s">
        <v>95</v>
      </c>
      <c r="D68" s="14"/>
      <c r="F68" s="2"/>
      <c r="G68" s="18"/>
    </row>
    <row r="69" spans="1:18" x14ac:dyDescent="0.2">
      <c r="A69" s="12" t="s">
        <v>69</v>
      </c>
      <c r="B69" s="17">
        <v>5.5100000000000003E-2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0D272C05-2852-4B8A-B093-6A9CEBFFB08E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4081-3C6F-49A8-8FAE-EB546F29DD8B}">
  <dimension ref="A1:X237"/>
  <sheetViews>
    <sheetView topLeftCell="A22" workbookViewId="0">
      <selection activeCell="F66" sqref="F6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106</v>
      </c>
    </row>
    <row r="3" spans="1:20" x14ac:dyDescent="0.2">
      <c r="F3" s="2"/>
    </row>
    <row r="4" spans="1:20" ht="13.5" thickBot="1" x14ac:dyDescent="0.25">
      <c r="A4" s="12" t="s">
        <v>107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1.3899999999999999E-2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x14ac:dyDescent="0.2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x14ac:dyDescent="0.2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x14ac:dyDescent="0.2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x14ac:dyDescent="0.2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x14ac:dyDescent="0.2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x14ac:dyDescent="0.2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x14ac:dyDescent="0.2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x14ac:dyDescent="0.2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x14ac:dyDescent="0.2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x14ac:dyDescent="0.2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N29" s="32"/>
      <c r="O29" s="32"/>
      <c r="P29" s="32"/>
      <c r="Q29" s="32"/>
      <c r="R29" s="32"/>
      <c r="S29" s="7"/>
    </row>
    <row r="30" spans="1:24" x14ac:dyDescent="0.2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x14ac:dyDescent="0.2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x14ac:dyDescent="0.2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2">
      <c r="A37" s="37">
        <v>27</v>
      </c>
      <c r="B37" s="38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52" t="s">
        <v>99</v>
      </c>
      <c r="I37" s="53"/>
      <c r="J37" s="54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x14ac:dyDescent="0.2">
      <c r="A38" s="40"/>
      <c r="B38" s="2" t="s">
        <v>16</v>
      </c>
      <c r="C38" s="45">
        <v>1687.5150722113424</v>
      </c>
      <c r="D38" s="45">
        <v>1709.3287387655362</v>
      </c>
      <c r="E38" s="45">
        <v>1724.4252961640088</v>
      </c>
      <c r="F38" s="45">
        <v>1746.2389627182022</v>
      </c>
      <c r="G38" s="45">
        <v>1761.3355201166755</v>
      </c>
      <c r="H38" s="55"/>
      <c r="I38" s="56"/>
      <c r="J38" s="57"/>
      <c r="L38" s="2" t="s">
        <v>65</v>
      </c>
      <c r="N38" s="32"/>
      <c r="O38" s="32"/>
      <c r="P38" s="32"/>
      <c r="Q38" s="32"/>
      <c r="R38" s="32"/>
      <c r="S38" s="7"/>
    </row>
    <row r="39" spans="1:24" x14ac:dyDescent="0.2">
      <c r="A39" s="40"/>
      <c r="B39" s="2" t="s">
        <v>22</v>
      </c>
      <c r="C39" s="45">
        <v>28994.577149813063</v>
      </c>
      <c r="D39" s="45">
        <v>29369.375602426029</v>
      </c>
      <c r="E39" s="45">
        <v>29628.76190681797</v>
      </c>
      <c r="F39" s="45">
        <v>30003.560359430929</v>
      </c>
      <c r="G39" s="45">
        <v>30262.946663822881</v>
      </c>
      <c r="H39" s="55"/>
      <c r="I39" s="56"/>
      <c r="J39" s="57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25">
      <c r="A40" s="42"/>
      <c r="B40" s="43" t="s">
        <v>27</v>
      </c>
      <c r="C40" s="46">
        <v>3375.0301444226848</v>
      </c>
      <c r="D40" s="46">
        <v>3418.6574775310723</v>
      </c>
      <c r="E40" s="46">
        <v>3448.8505923280177</v>
      </c>
      <c r="F40" s="46">
        <v>3492.4779254364043</v>
      </c>
      <c r="G40" s="46">
        <v>3522.6710402333511</v>
      </c>
      <c r="H40" s="58"/>
      <c r="I40" s="59"/>
      <c r="J40" s="60"/>
      <c r="K40" s="18"/>
      <c r="M40" s="18"/>
      <c r="N40" s="32"/>
      <c r="O40" s="32"/>
      <c r="P40" s="32"/>
      <c r="Q40" s="32"/>
      <c r="R40" s="32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75" x14ac:dyDescent="0.2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x14ac:dyDescent="0.2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x14ac:dyDescent="0.2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N44" s="32"/>
      <c r="O44" s="32"/>
      <c r="P44" s="32"/>
      <c r="Q44" s="32"/>
      <c r="R44" s="32"/>
      <c r="S44" s="7"/>
    </row>
    <row r="45" spans="1:24" x14ac:dyDescent="0.2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N45" s="32"/>
      <c r="O45" s="32"/>
      <c r="P45" s="32"/>
      <c r="Q45" s="32"/>
      <c r="R45" s="32"/>
      <c r="S45" s="7"/>
    </row>
    <row r="46" spans="1:24" x14ac:dyDescent="0.2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x14ac:dyDescent="0.2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x14ac:dyDescent="0.2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x14ac:dyDescent="0.2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x14ac:dyDescent="0.2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x14ac:dyDescent="0.2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32"/>
      <c r="O51" s="32"/>
      <c r="P51" s="32"/>
      <c r="Q51" s="32"/>
      <c r="R51" s="32"/>
      <c r="S51" s="7"/>
    </row>
    <row r="52" spans="1:19" x14ac:dyDescent="0.2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32"/>
      <c r="O52" s="32"/>
      <c r="P52" s="32"/>
      <c r="Q52" s="32"/>
      <c r="R52" s="32"/>
      <c r="S52" s="7"/>
    </row>
    <row r="53" spans="1:19" x14ac:dyDescent="0.2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32"/>
      <c r="O53" s="32"/>
      <c r="P53" s="32"/>
      <c r="Q53" s="32"/>
      <c r="R53" s="32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x14ac:dyDescent="0.2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32"/>
      <c r="O55" s="32"/>
      <c r="P55" s="32"/>
      <c r="Q55" s="32"/>
      <c r="R55" s="32"/>
      <c r="S55" s="7"/>
    </row>
    <row r="56" spans="1:19" x14ac:dyDescent="0.2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32"/>
      <c r="O56" s="32"/>
      <c r="P56" s="32"/>
      <c r="Q56" s="32"/>
      <c r="R56" s="32"/>
      <c r="S56" s="7"/>
    </row>
    <row r="57" spans="1:19" x14ac:dyDescent="0.2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32"/>
      <c r="O57" s="32"/>
      <c r="P57" s="32"/>
      <c r="Q57" s="32"/>
      <c r="R57" s="32"/>
      <c r="S57" s="7"/>
    </row>
    <row r="58" spans="1:19" x14ac:dyDescent="0.2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32"/>
      <c r="O58" s="32"/>
      <c r="P58" s="32"/>
      <c r="Q58" s="32"/>
      <c r="R58" s="32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x14ac:dyDescent="0.2">
      <c r="A61" s="4">
        <v>39</v>
      </c>
      <c r="B61" s="5" t="s">
        <v>10</v>
      </c>
      <c r="C61" s="6">
        <v>37563.245111231969</v>
      </c>
      <c r="D61" s="6">
        <v>37673.428951233065</v>
      </c>
      <c r="E61" s="6">
        <v>37749.659445593898</v>
      </c>
      <c r="F61" s="6">
        <v>37859.851796054798</v>
      </c>
      <c r="G61" s="6">
        <v>37936.202788968039</v>
      </c>
      <c r="H61" s="18"/>
      <c r="N61" s="32"/>
      <c r="O61" s="32"/>
      <c r="P61" s="32"/>
      <c r="Q61" s="32"/>
      <c r="R61" s="32"/>
      <c r="S61" s="7"/>
    </row>
    <row r="62" spans="1:19" x14ac:dyDescent="0.2">
      <c r="A62" s="2"/>
      <c r="B62" s="2" t="s">
        <v>16</v>
      </c>
      <c r="C62" s="14">
        <v>2065.9784811177583</v>
      </c>
      <c r="D62" s="14">
        <v>2072.0385923178187</v>
      </c>
      <c r="E62" s="14">
        <v>2076.2312695076644</v>
      </c>
      <c r="F62" s="14">
        <v>2082.2918487830138</v>
      </c>
      <c r="G62" s="14">
        <v>2086.4911533932423</v>
      </c>
      <c r="H62" s="18"/>
      <c r="N62" s="32"/>
      <c r="O62" s="32"/>
      <c r="P62" s="32"/>
      <c r="Q62" s="32"/>
      <c r="R62" s="32"/>
      <c r="S62" s="7"/>
    </row>
    <row r="63" spans="1:19" x14ac:dyDescent="0.2">
      <c r="A63" s="2"/>
      <c r="B63" s="2" t="s">
        <v>22</v>
      </c>
      <c r="C63" s="14">
        <v>35497.266630114209</v>
      </c>
      <c r="D63" s="14">
        <v>35601.390358915247</v>
      </c>
      <c r="E63" s="14">
        <v>35673.428176086236</v>
      </c>
      <c r="F63" s="14">
        <v>35777.559947271788</v>
      </c>
      <c r="G63" s="14">
        <v>35849.7116355748</v>
      </c>
      <c r="H63" s="18"/>
      <c r="N63" s="32"/>
      <c r="O63" s="32"/>
      <c r="P63" s="32"/>
      <c r="Q63" s="32"/>
      <c r="R63" s="32"/>
      <c r="S63" s="7"/>
    </row>
    <row r="64" spans="1:19" x14ac:dyDescent="0.2">
      <c r="A64" s="2"/>
      <c r="B64" s="2" t="s">
        <v>27</v>
      </c>
      <c r="C64" s="14">
        <v>4131.9569622355166</v>
      </c>
      <c r="D64" s="14">
        <v>4144.0771846356374</v>
      </c>
      <c r="E64" s="14">
        <v>4152.4625390153287</v>
      </c>
      <c r="F64" s="14">
        <v>4164.5836975660277</v>
      </c>
      <c r="G64" s="14">
        <v>4172.9823067864845</v>
      </c>
      <c r="H64" s="18"/>
      <c r="N64" s="32"/>
      <c r="O64" s="32"/>
      <c r="P64" s="32"/>
      <c r="Q64" s="32"/>
      <c r="R64" s="32"/>
    </row>
    <row r="65" spans="1:18" x14ac:dyDescent="0.2">
      <c r="A65" s="2" t="s">
        <v>28</v>
      </c>
      <c r="E65" s="9"/>
      <c r="N65" s="32"/>
      <c r="O65" s="32"/>
      <c r="P65" s="32"/>
      <c r="Q65" s="32"/>
      <c r="R65" s="32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105</v>
      </c>
      <c r="D67" s="14"/>
      <c r="F67" s="2"/>
      <c r="G67" s="18"/>
    </row>
    <row r="68" spans="1:18" x14ac:dyDescent="0.2">
      <c r="A68" s="12" t="s">
        <v>95</v>
      </c>
      <c r="D68" s="14"/>
      <c r="F68" s="2"/>
      <c r="G68" s="18"/>
    </row>
    <row r="69" spans="1:18" x14ac:dyDescent="0.2">
      <c r="A69" s="12" t="s">
        <v>69</v>
      </c>
      <c r="B69" s="17">
        <v>1.3899999999999999E-2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1E694CDE-B8E9-4145-867A-007DFC741E1B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D32C-7E59-41C5-A4F3-89B72B58BA89}">
  <dimension ref="A1:X237"/>
  <sheetViews>
    <sheetView topLeftCell="A72" workbookViewId="0">
      <selection activeCell="B82" sqref="B82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101</v>
      </c>
    </row>
    <row r="3" spans="1:20" x14ac:dyDescent="0.2">
      <c r="F3" s="2"/>
    </row>
    <row r="4" spans="1:20" ht="13.5" thickBot="1" x14ac:dyDescent="0.25">
      <c r="A4" s="12" t="s">
        <v>102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32">
        <v>2.5000000000000001E-2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26716.163407158099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32"/>
      <c r="P16" s="32"/>
      <c r="Q16" s="32"/>
      <c r="R16" s="32"/>
      <c r="S16" s="32"/>
      <c r="T16" s="7"/>
    </row>
    <row r="17" spans="1:24" x14ac:dyDescent="0.2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32"/>
      <c r="P17" s="32"/>
      <c r="Q17" s="32"/>
      <c r="R17" s="32"/>
      <c r="S17" s="7"/>
    </row>
    <row r="18" spans="1:24" x14ac:dyDescent="0.2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32"/>
      <c r="P18" s="32"/>
      <c r="Q18" s="32"/>
      <c r="R18" s="32"/>
      <c r="S18" s="7"/>
    </row>
    <row r="19" spans="1:24" x14ac:dyDescent="0.2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32"/>
      <c r="O19" s="32"/>
      <c r="P19" s="32"/>
      <c r="Q19" s="32"/>
      <c r="R19" s="32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32"/>
      <c r="P20" s="32"/>
      <c r="Q20" s="32"/>
      <c r="R20" s="32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32"/>
      <c r="P21" s="32"/>
      <c r="Q21" s="32"/>
      <c r="R21" s="32"/>
      <c r="S21" s="7"/>
    </row>
    <row r="22" spans="1:24" x14ac:dyDescent="0.2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32"/>
      <c r="P22" s="32"/>
      <c r="Q22" s="32"/>
      <c r="R22" s="32"/>
      <c r="S22" s="7"/>
    </row>
    <row r="23" spans="1:24" x14ac:dyDescent="0.2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32"/>
      <c r="O23" s="32"/>
      <c r="P23" s="32"/>
      <c r="Q23" s="32"/>
      <c r="R23" s="32"/>
      <c r="S23" s="7"/>
    </row>
    <row r="24" spans="1:24" x14ac:dyDescent="0.2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98</v>
      </c>
      <c r="K24" s="2"/>
      <c r="L24" s="2"/>
      <c r="N24" s="32"/>
      <c r="O24" s="32"/>
      <c r="P24" s="32"/>
      <c r="Q24" s="32"/>
      <c r="R24" s="32"/>
      <c r="S24" s="7"/>
    </row>
    <row r="25" spans="1:24" x14ac:dyDescent="0.2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32"/>
      <c r="O25" s="32"/>
      <c r="P25" s="32"/>
      <c r="Q25" s="32"/>
      <c r="R25" s="32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32"/>
      <c r="O26" s="32"/>
      <c r="P26" s="32"/>
      <c r="Q26" s="32"/>
      <c r="R26" s="32"/>
      <c r="S26" s="7"/>
    </row>
    <row r="27" spans="1:24" x14ac:dyDescent="0.2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32"/>
      <c r="O27" s="32"/>
      <c r="P27" s="32"/>
      <c r="Q27" s="32"/>
      <c r="R27" s="32"/>
      <c r="S27" s="7"/>
    </row>
    <row r="28" spans="1:24" x14ac:dyDescent="0.2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32"/>
      <c r="O28" s="32"/>
      <c r="P28" s="32"/>
      <c r="Q28" s="32"/>
      <c r="R28" s="32"/>
      <c r="S28" s="7"/>
    </row>
    <row r="29" spans="1:24" x14ac:dyDescent="0.2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N29" s="32"/>
      <c r="O29" s="32"/>
      <c r="P29" s="32"/>
      <c r="Q29" s="32"/>
      <c r="R29" s="32"/>
      <c r="S29" s="7"/>
    </row>
    <row r="30" spans="1:24" x14ac:dyDescent="0.2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56</v>
      </c>
      <c r="N30" s="32"/>
      <c r="O30" s="32"/>
      <c r="P30" s="32"/>
      <c r="Q30" s="32"/>
      <c r="R30" s="32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32"/>
      <c r="O31" s="32"/>
      <c r="P31" s="32"/>
      <c r="Q31" s="32"/>
      <c r="R31" s="32"/>
      <c r="S31" s="7"/>
    </row>
    <row r="32" spans="1:24" x14ac:dyDescent="0.2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32"/>
      <c r="O32" s="32"/>
      <c r="P32" s="32"/>
      <c r="Q32" s="32"/>
      <c r="R32" s="32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32"/>
      <c r="O33" s="32"/>
      <c r="P33" s="32"/>
      <c r="Q33" s="32"/>
      <c r="R33" s="32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33"/>
      <c r="L34" s="12" t="s">
        <v>61</v>
      </c>
      <c r="N34" s="32"/>
      <c r="O34" s="32"/>
      <c r="P34" s="32"/>
      <c r="Q34" s="32"/>
      <c r="R34" s="32"/>
      <c r="S34" s="7"/>
      <c r="T34" s="17"/>
      <c r="U34" s="17"/>
      <c r="V34" s="32"/>
      <c r="W34" s="32"/>
      <c r="X34" s="17"/>
    </row>
    <row r="35" spans="1:24" x14ac:dyDescent="0.2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62</v>
      </c>
      <c r="N35" s="32"/>
      <c r="O35" s="32"/>
      <c r="P35" s="32"/>
      <c r="Q35" s="32"/>
      <c r="R35" s="32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63</v>
      </c>
      <c r="N36" s="32"/>
      <c r="O36" s="32"/>
      <c r="P36" s="32"/>
      <c r="Q36" s="32"/>
      <c r="R36" s="32"/>
      <c r="S36" s="7"/>
    </row>
    <row r="37" spans="1:24" ht="12.75" customHeight="1" x14ac:dyDescent="0.2">
      <c r="A37" s="37">
        <v>27</v>
      </c>
      <c r="B37" s="38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52" t="s">
        <v>99</v>
      </c>
      <c r="I37" s="53"/>
      <c r="J37" s="54"/>
      <c r="K37" s="17"/>
      <c r="L37" s="12" t="s">
        <v>64</v>
      </c>
      <c r="N37" s="32"/>
      <c r="O37" s="32"/>
      <c r="P37" s="32"/>
      <c r="Q37" s="32"/>
      <c r="R37" s="32"/>
      <c r="S37" s="7"/>
    </row>
    <row r="38" spans="1:24" x14ac:dyDescent="0.2">
      <c r="A38" s="40"/>
      <c r="B38" s="2" t="s">
        <v>16</v>
      </c>
      <c r="C38" s="45">
        <v>1664.3801876036516</v>
      </c>
      <c r="D38" s="45">
        <v>1685.8948010312024</v>
      </c>
      <c r="E38" s="45">
        <v>1700.78439309992</v>
      </c>
      <c r="F38" s="45">
        <v>1722.2990065274703</v>
      </c>
      <c r="G38" s="45">
        <v>1737.1885985961885</v>
      </c>
      <c r="H38" s="55"/>
      <c r="I38" s="56"/>
      <c r="J38" s="57"/>
      <c r="L38" s="2" t="s">
        <v>65</v>
      </c>
      <c r="N38" s="32"/>
      <c r="O38" s="32"/>
      <c r="P38" s="32"/>
      <c r="Q38" s="32"/>
      <c r="R38" s="32"/>
      <c r="S38" s="7"/>
    </row>
    <row r="39" spans="1:24" x14ac:dyDescent="0.2">
      <c r="A39" s="40"/>
      <c r="B39" s="2" t="s">
        <v>22</v>
      </c>
      <c r="C39" s="45">
        <v>28597.077768826377</v>
      </c>
      <c r="D39" s="45">
        <v>28966.737944990658</v>
      </c>
      <c r="E39" s="45">
        <v>29222.568208716806</v>
      </c>
      <c r="F39" s="45">
        <v>29592.22838488108</v>
      </c>
      <c r="G39" s="45">
        <v>29848.058648607239</v>
      </c>
      <c r="H39" s="55"/>
      <c r="I39" s="56"/>
      <c r="J39" s="57"/>
      <c r="L39" s="12" t="s">
        <v>66</v>
      </c>
      <c r="N39" s="32"/>
      <c r="O39" s="32"/>
      <c r="P39" s="32"/>
      <c r="Q39" s="32"/>
      <c r="R39" s="32"/>
      <c r="S39" s="7"/>
    </row>
    <row r="40" spans="1:24" ht="13.5" thickBot="1" x14ac:dyDescent="0.25">
      <c r="A40" s="42"/>
      <c r="B40" s="43" t="s">
        <v>27</v>
      </c>
      <c r="C40" s="46">
        <v>3328.7603752073032</v>
      </c>
      <c r="D40" s="46">
        <v>3371.7896020624048</v>
      </c>
      <c r="E40" s="46">
        <v>3401.5687861998399</v>
      </c>
      <c r="F40" s="46">
        <v>3444.5980130549406</v>
      </c>
      <c r="G40" s="46">
        <v>3474.377197192377</v>
      </c>
      <c r="H40" s="58"/>
      <c r="I40" s="59"/>
      <c r="J40" s="60"/>
      <c r="K40" s="18"/>
      <c r="M40" s="18"/>
      <c r="N40" s="32"/>
      <c r="O40" s="32"/>
      <c r="P40" s="32"/>
      <c r="Q40" s="32"/>
      <c r="R40" s="32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32"/>
      <c r="O41" s="32"/>
      <c r="P41" s="32"/>
      <c r="Q41" s="32"/>
      <c r="R41" s="32"/>
      <c r="S41" s="7"/>
    </row>
    <row r="42" spans="1:24" ht="15.75" x14ac:dyDescent="0.2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4"/>
      <c r="J42" s="34"/>
      <c r="K42" s="34"/>
      <c r="L42" s="35"/>
      <c r="M42" s="17"/>
      <c r="N42" s="32"/>
      <c r="O42" s="32"/>
      <c r="P42" s="32"/>
      <c r="Q42" s="32"/>
      <c r="R42" s="32"/>
      <c r="S42" s="7"/>
    </row>
    <row r="43" spans="1:24" x14ac:dyDescent="0.2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6"/>
      <c r="I43" s="36"/>
      <c r="J43" s="36"/>
      <c r="K43" s="36"/>
      <c r="L43" s="36"/>
      <c r="N43" s="32"/>
      <c r="O43" s="32"/>
      <c r="P43" s="32"/>
      <c r="Q43" s="32"/>
      <c r="R43" s="32"/>
      <c r="S43" s="7"/>
    </row>
    <row r="44" spans="1:24" x14ac:dyDescent="0.2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32"/>
      <c r="O44" s="32"/>
      <c r="P44" s="32"/>
      <c r="Q44" s="32"/>
      <c r="R44" s="32"/>
      <c r="S44" s="7"/>
    </row>
    <row r="45" spans="1:24" x14ac:dyDescent="0.2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32"/>
      <c r="O45" s="32"/>
      <c r="P45" s="32"/>
      <c r="Q45" s="32"/>
      <c r="R45" s="32"/>
      <c r="S45" s="7"/>
    </row>
    <row r="46" spans="1:24" x14ac:dyDescent="0.2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32"/>
      <c r="O46" s="32"/>
      <c r="P46" s="32"/>
      <c r="Q46" s="32"/>
      <c r="R46" s="32"/>
      <c r="S46" s="7"/>
    </row>
    <row r="47" spans="1:24" x14ac:dyDescent="0.2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32"/>
      <c r="O47" s="32"/>
      <c r="P47" s="32"/>
      <c r="Q47" s="32"/>
      <c r="R47" s="32"/>
      <c r="S47" s="7"/>
    </row>
    <row r="48" spans="1:24" x14ac:dyDescent="0.2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32"/>
      <c r="O48" s="32"/>
      <c r="P48" s="32"/>
      <c r="Q48" s="32"/>
      <c r="R48" s="32"/>
      <c r="S48" s="7"/>
    </row>
    <row r="49" spans="1:19" x14ac:dyDescent="0.2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32"/>
      <c r="O49" s="32"/>
      <c r="P49" s="32"/>
      <c r="Q49" s="32"/>
      <c r="R49" s="32"/>
      <c r="S49" s="7"/>
    </row>
    <row r="50" spans="1:19" x14ac:dyDescent="0.2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32"/>
      <c r="O50" s="32"/>
      <c r="P50" s="32"/>
      <c r="Q50" s="32"/>
      <c r="R50" s="32"/>
      <c r="S50" s="7"/>
    </row>
    <row r="51" spans="1:19" x14ac:dyDescent="0.2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32"/>
      <c r="O51" s="32"/>
      <c r="P51" s="32"/>
      <c r="Q51" s="32"/>
      <c r="R51" s="32"/>
      <c r="S51" s="7"/>
    </row>
    <row r="52" spans="1:19" x14ac:dyDescent="0.2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32"/>
      <c r="O52" s="32"/>
      <c r="P52" s="32"/>
      <c r="Q52" s="32"/>
      <c r="R52" s="32"/>
      <c r="S52" s="7"/>
    </row>
    <row r="53" spans="1:19" x14ac:dyDescent="0.2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32"/>
      <c r="O53" s="32"/>
      <c r="P53" s="32"/>
      <c r="Q53" s="32"/>
      <c r="R53" s="32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32"/>
      <c r="O54" s="32"/>
      <c r="P54" s="32"/>
      <c r="Q54" s="32"/>
      <c r="R54" s="32"/>
      <c r="S54" s="7"/>
    </row>
    <row r="55" spans="1:19" x14ac:dyDescent="0.2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32"/>
      <c r="O55" s="32"/>
      <c r="P55" s="32"/>
      <c r="Q55" s="32"/>
      <c r="R55" s="32"/>
      <c r="S55" s="7"/>
    </row>
    <row r="56" spans="1:19" x14ac:dyDescent="0.2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32"/>
      <c r="O56" s="32"/>
      <c r="P56" s="32"/>
      <c r="Q56" s="32"/>
      <c r="R56" s="32"/>
      <c r="S56" s="7"/>
    </row>
    <row r="57" spans="1:19" x14ac:dyDescent="0.2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32"/>
      <c r="O57" s="32"/>
      <c r="P57" s="32"/>
      <c r="Q57" s="32"/>
      <c r="R57" s="32"/>
      <c r="S57" s="7"/>
    </row>
    <row r="58" spans="1:19" x14ac:dyDescent="0.2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32"/>
      <c r="O58" s="32"/>
      <c r="P58" s="32"/>
      <c r="Q58" s="32"/>
      <c r="R58" s="32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32"/>
      <c r="O59" s="32"/>
      <c r="P59" s="32"/>
      <c r="Q59" s="32"/>
      <c r="R59" s="32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32"/>
      <c r="O60" s="32"/>
      <c r="P60" s="32"/>
      <c r="Q60" s="32"/>
      <c r="R60" s="32"/>
      <c r="S60" s="7"/>
    </row>
    <row r="61" spans="1:19" x14ac:dyDescent="0.2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32"/>
      <c r="O61" s="32"/>
      <c r="P61" s="32"/>
      <c r="Q61" s="32"/>
      <c r="R61" s="32"/>
      <c r="S61" s="7"/>
    </row>
    <row r="62" spans="1:19" x14ac:dyDescent="0.2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32"/>
      <c r="O62" s="32"/>
      <c r="P62" s="32"/>
      <c r="Q62" s="32"/>
      <c r="R62" s="32"/>
      <c r="S62" s="7"/>
    </row>
    <row r="63" spans="1:19" x14ac:dyDescent="0.2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32"/>
      <c r="O63" s="32"/>
      <c r="P63" s="32"/>
      <c r="Q63" s="32"/>
      <c r="R63" s="32"/>
      <c r="S63" s="7"/>
    </row>
    <row r="64" spans="1:19" x14ac:dyDescent="0.2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32"/>
      <c r="O64" s="32"/>
      <c r="P64" s="32"/>
      <c r="Q64" s="32"/>
      <c r="R64" s="32"/>
    </row>
    <row r="65" spans="1:18" x14ac:dyDescent="0.2">
      <c r="A65" s="2" t="s">
        <v>28</v>
      </c>
      <c r="E65" s="9"/>
      <c r="N65" s="32"/>
      <c r="O65" s="32"/>
      <c r="P65" s="32"/>
      <c r="Q65" s="32"/>
      <c r="R65" s="32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100</v>
      </c>
      <c r="D67" s="14"/>
      <c r="F67" s="2"/>
      <c r="G67" s="18"/>
    </row>
    <row r="68" spans="1:18" x14ac:dyDescent="0.2">
      <c r="A68" s="12" t="s">
        <v>95</v>
      </c>
      <c r="D68" s="14"/>
      <c r="F68" s="2"/>
      <c r="G68" s="18"/>
    </row>
    <row r="69" spans="1:18" x14ac:dyDescent="0.2">
      <c r="A69" s="12" t="s">
        <v>69</v>
      </c>
      <c r="B69" s="32">
        <v>2.5000000000000001E-2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23637474-6D97-4F32-9FDD-063D2F04EF2A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02BC-C0EB-446F-8C14-039E31BBA83B}">
  <dimension ref="A1:T112"/>
  <sheetViews>
    <sheetView topLeftCell="A85" workbookViewId="0">
      <selection activeCell="D10" sqref="D10"/>
    </sheetView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5" width="10.85546875" style="12" customWidth="1"/>
    <col min="6" max="7" width="13.7109375" style="12" customWidth="1"/>
    <col min="8" max="8" width="23.85546875" style="12" customWidth="1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4" width="8.7109375" style="12"/>
    <col min="15" max="15" width="11.85546875" style="12" bestFit="1" customWidth="1"/>
    <col min="16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97</v>
      </c>
    </row>
    <row r="4" spans="1:18" ht="13.5" thickBot="1" x14ac:dyDescent="0.25">
      <c r="A4" s="12" t="s">
        <v>93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32">
        <f>B72</f>
        <v>0.02</v>
      </c>
    </row>
    <row r="8" spans="1:18" ht="13.5" thickBot="1" x14ac:dyDescent="0.25"/>
    <row r="9" spans="1:18" ht="13.5" thickBot="1" x14ac:dyDescent="0.25">
      <c r="A9" s="12" t="s">
        <v>83</v>
      </c>
      <c r="D9" s="27">
        <v>25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">
      <c r="D10" s="26"/>
      <c r="F10" s="50"/>
      <c r="G10" s="50"/>
      <c r="I10" s="51"/>
      <c r="J10" s="51"/>
      <c r="N10" s="2"/>
      <c r="Q10" s="25"/>
    </row>
    <row r="11" spans="1:18" x14ac:dyDescent="0.2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30"/>
      <c r="E16" s="2"/>
      <c r="F16" s="2"/>
      <c r="G16" s="2"/>
    </row>
    <row r="17" spans="1:20" x14ac:dyDescent="0.2">
      <c r="A17" s="2"/>
      <c r="B17" s="1" t="s">
        <v>9</v>
      </c>
      <c r="C17" s="2"/>
      <c r="D17" s="2"/>
      <c r="E17" s="2"/>
      <c r="F17" s="2"/>
      <c r="G17" s="2"/>
    </row>
    <row r="18" spans="1:20" x14ac:dyDescent="0.2">
      <c r="A18" s="4">
        <v>19</v>
      </c>
      <c r="B18" s="5" t="s">
        <v>10</v>
      </c>
      <c r="C18" s="6">
        <f>(('Løntabel oktober 2021'!C16/37*$D$9))+($B$110*((37-$D$9)/37))</f>
        <v>17698.903727027457</v>
      </c>
      <c r="D18" s="6">
        <f>(('Løntabel oktober 2021'!D16/37*$D$9))+($B$110*((37-$D$9)/37))</f>
        <v>17987.308337826889</v>
      </c>
      <c r="E18" s="6">
        <f>(('Løntabel oktober 2021'!E16/37*$D$9))+($B$110*((37-$D$9)/37))</f>
        <v>18186.985465422149</v>
      </c>
      <c r="F18" s="6">
        <f>(('Løntabel oktober 2021'!F16/37*$D$9))+($B$110*((37-$D$9)/37))</f>
        <v>18475.398308806933</v>
      </c>
      <c r="G18" s="6">
        <f>(('Løntabel oktober 2021'!G16/37*$D$9))+($B$110*((37-$D$9)/37))</f>
        <v>18675.083830697098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20" x14ac:dyDescent="0.2">
      <c r="A19" s="2"/>
      <c r="B19" s="12" t="s">
        <v>16</v>
      </c>
      <c r="C19" s="14">
        <f>C18*$D$11</f>
        <v>973.43970498651015</v>
      </c>
      <c r="D19" s="14">
        <f>D18*$D$11</f>
        <v>989.30195858047887</v>
      </c>
      <c r="E19" s="14">
        <f>E18*$D$11</f>
        <v>1000.2842005982181</v>
      </c>
      <c r="F19" s="14">
        <f>F18*$D$11</f>
        <v>1016.1469069843813</v>
      </c>
      <c r="G19" s="14">
        <f>G18*$D$11</f>
        <v>1027.1296106883403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O19" s="17"/>
      <c r="P19" s="17"/>
      <c r="Q19" s="17"/>
      <c r="R19" s="17"/>
      <c r="S19" s="17"/>
      <c r="T19" s="17"/>
    </row>
    <row r="20" spans="1:20" x14ac:dyDescent="0.2">
      <c r="A20" s="2"/>
      <c r="B20" s="12" t="s">
        <v>22</v>
      </c>
      <c r="C20" s="14">
        <f>C18-C19</f>
        <v>16725.464022040946</v>
      </c>
      <c r="D20" s="14">
        <f>D18-D19</f>
        <v>16998.00637924641</v>
      </c>
      <c r="E20" s="14">
        <f>E18-E19</f>
        <v>17186.701264823932</v>
      </c>
      <c r="F20" s="14">
        <f>F18-F19</f>
        <v>17459.251401822552</v>
      </c>
      <c r="G20" s="14">
        <f>G18-G19</f>
        <v>17647.954220008756</v>
      </c>
      <c r="I20" s="2" t="s">
        <v>23</v>
      </c>
      <c r="J20" s="8" t="s">
        <v>24</v>
      </c>
      <c r="K20" s="2" t="s">
        <v>25</v>
      </c>
      <c r="L20" s="12" t="s">
        <v>26</v>
      </c>
      <c r="O20" s="17"/>
      <c r="P20" s="17"/>
      <c r="Q20" s="17"/>
      <c r="R20" s="17"/>
      <c r="S20" s="17"/>
    </row>
    <row r="21" spans="1:20" x14ac:dyDescent="0.2">
      <c r="A21" s="2"/>
      <c r="B21" s="12" t="s">
        <v>27</v>
      </c>
      <c r="C21" s="14">
        <f>C18*$D$12</f>
        <v>1946.8794099730203</v>
      </c>
      <c r="D21" s="14">
        <f>D18*$D$12</f>
        <v>1978.6039171609577</v>
      </c>
      <c r="E21" s="14">
        <f>E18*$D$12</f>
        <v>2000.5684011964363</v>
      </c>
      <c r="F21" s="14">
        <f>F18*$D$12</f>
        <v>2032.2938139687626</v>
      </c>
      <c r="G21" s="14">
        <f>G18*$D$12</f>
        <v>2054.2592213766807</v>
      </c>
      <c r="I21" s="2"/>
      <c r="J21" s="8"/>
      <c r="K21" s="2"/>
      <c r="O21" s="17"/>
      <c r="P21" s="17"/>
      <c r="Q21" s="17"/>
      <c r="R21" s="17"/>
      <c r="S21" s="17"/>
    </row>
    <row r="22" spans="1:20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O22" s="17"/>
      <c r="P22" s="17"/>
      <c r="Q22" s="17"/>
      <c r="R22" s="17"/>
      <c r="S22" s="17"/>
    </row>
    <row r="23" spans="1:20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O23" s="17"/>
      <c r="P23" s="17"/>
      <c r="Q23" s="17"/>
      <c r="R23" s="17"/>
      <c r="S23" s="17"/>
    </row>
    <row r="24" spans="1:20" x14ac:dyDescent="0.2">
      <c r="A24" s="4">
        <v>24</v>
      </c>
      <c r="B24" s="5" t="s">
        <v>10</v>
      </c>
      <c r="C24" s="6">
        <f>(('Løntabel oktober 2021'!C22/37*$D$9))+($B$110*((37-$D$9)/37))</f>
        <v>19095.585959968561</v>
      </c>
      <c r="D24" s="6">
        <f>(('Løntabel oktober 2021'!D22/37*$D$9))+($B$110*((37-$D$9)/37))</f>
        <v>19382.214734451765</v>
      </c>
      <c r="E24" s="6">
        <f>(('Løntabel oktober 2021'!E22/37*$D$9))+($B$110*((37-$D$9)/37))</f>
        <v>19580.6867560266</v>
      </c>
      <c r="F24" s="6">
        <f>(('Løntabel oktober 2021'!F22/37*$D$9))+($B$110*((37-$D$9)/37))</f>
        <v>19867.315530509801</v>
      </c>
      <c r="G24" s="6">
        <f>(('Løntabel oktober 2021'!G22/37*$D$9))+($B$110*((37-$D$9)/37))</f>
        <v>20065.710616852764</v>
      </c>
      <c r="I24" s="2" t="s">
        <v>38</v>
      </c>
      <c r="J24" s="8" t="s">
        <v>39</v>
      </c>
      <c r="K24" s="2" t="s">
        <v>40</v>
      </c>
      <c r="L24" s="12" t="s">
        <v>41</v>
      </c>
      <c r="O24" s="17"/>
      <c r="P24" s="17"/>
      <c r="Q24" s="17"/>
      <c r="R24" s="17"/>
      <c r="S24" s="17"/>
    </row>
    <row r="25" spans="1:20" x14ac:dyDescent="0.2">
      <c r="A25" s="2"/>
      <c r="B25" s="2" t="s">
        <v>16</v>
      </c>
      <c r="C25" s="14">
        <f>C24*$D$11</f>
        <v>1050.2572277982708</v>
      </c>
      <c r="D25" s="14">
        <f>D24*$D$11</f>
        <v>1066.0218103948471</v>
      </c>
      <c r="E25" s="14">
        <f>E24*$D$11</f>
        <v>1076.937771581463</v>
      </c>
      <c r="F25" s="14">
        <f>F24*$D$11</f>
        <v>1092.7023541780391</v>
      </c>
      <c r="G25" s="14">
        <f>G24*$D$11</f>
        <v>1103.6140839269021</v>
      </c>
      <c r="I25" s="2" t="s">
        <v>42</v>
      </c>
      <c r="K25" s="2" t="s">
        <v>43</v>
      </c>
      <c r="L25" s="2" t="s">
        <v>44</v>
      </c>
      <c r="O25" s="17"/>
      <c r="P25" s="17"/>
      <c r="Q25" s="17"/>
      <c r="R25" s="17"/>
      <c r="S25" s="17"/>
    </row>
    <row r="26" spans="1:20" x14ac:dyDescent="0.2">
      <c r="A26" s="2"/>
      <c r="B26" s="2" t="s">
        <v>22</v>
      </c>
      <c r="C26" s="14">
        <f>C24-C25</f>
        <v>18045.328732170288</v>
      </c>
      <c r="D26" s="14">
        <f>D24-D25</f>
        <v>18316.192924056919</v>
      </c>
      <c r="E26" s="14">
        <f>E24-E25</f>
        <v>18503.748984445137</v>
      </c>
      <c r="F26" s="14">
        <f>F24-F25</f>
        <v>18774.613176331761</v>
      </c>
      <c r="G26" s="14">
        <f>G24-G25</f>
        <v>18962.096532925862</v>
      </c>
      <c r="I26" s="2" t="s">
        <v>98</v>
      </c>
      <c r="K26" s="2"/>
      <c r="L26" s="2"/>
      <c r="O26" s="17"/>
      <c r="P26" s="17"/>
      <c r="Q26" s="17"/>
      <c r="R26" s="17"/>
      <c r="S26" s="17"/>
    </row>
    <row r="27" spans="1:20" x14ac:dyDescent="0.2">
      <c r="A27" s="2"/>
      <c r="B27" s="2" t="s">
        <v>27</v>
      </c>
      <c r="C27" s="14">
        <f>C24*$D$12</f>
        <v>2100.5144555965417</v>
      </c>
      <c r="D27" s="14">
        <f>D24*$D$12</f>
        <v>2132.0436207896942</v>
      </c>
      <c r="E27" s="14">
        <f>E24*$D$12</f>
        <v>2153.8755431629261</v>
      </c>
      <c r="F27" s="14">
        <f>F24*$D$12</f>
        <v>2185.4047083560781</v>
      </c>
      <c r="G27" s="14">
        <f>G24*$D$12</f>
        <v>2207.2281678538043</v>
      </c>
      <c r="I27" s="2" t="s">
        <v>45</v>
      </c>
      <c r="K27" s="12" t="s">
        <v>46</v>
      </c>
      <c r="L27" s="12" t="s">
        <v>47</v>
      </c>
      <c r="O27" s="17"/>
      <c r="P27" s="17"/>
      <c r="Q27" s="17"/>
      <c r="R27" s="17"/>
      <c r="S27" s="17"/>
    </row>
    <row r="28" spans="1:20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O28" s="17"/>
      <c r="P28" s="17"/>
      <c r="Q28" s="17"/>
      <c r="R28" s="17"/>
      <c r="S28" s="17"/>
    </row>
    <row r="29" spans="1:20" x14ac:dyDescent="0.2">
      <c r="A29" s="4">
        <v>25</v>
      </c>
      <c r="B29" s="5" t="s">
        <v>10</v>
      </c>
      <c r="C29" s="6">
        <f>(('Løntabel oktober 2021'!C27/37*$D$9))+($B$110*((37-$D$9)/37))</f>
        <v>19401.946249579185</v>
      </c>
      <c r="D29" s="6">
        <f>(('Løntabel oktober 2021'!D27/37*$D$9))+($B$110*((37-$D$9)/37))</f>
        <v>19679.603211730981</v>
      </c>
      <c r="E29" s="6">
        <f>(('Løntabel oktober 2021'!E27/37*$D$9))+($B$110*((37-$D$9)/37))</f>
        <v>19871.805481676562</v>
      </c>
      <c r="F29" s="6">
        <f>(('Løntabel oktober 2021'!F27/37*$D$9))+($B$110*((37-$D$9)/37))</f>
        <v>20149.607683923659</v>
      </c>
      <c r="G29" s="6">
        <f>(('Løntabel oktober 2021'!G27/37*$D$9))+($B$110*((37-$D$9)/37))</f>
        <v>20341.80224380967</v>
      </c>
      <c r="I29" s="2" t="s">
        <v>51</v>
      </c>
      <c r="L29" s="12" t="s">
        <v>52</v>
      </c>
      <c r="O29" s="17"/>
      <c r="P29" s="17"/>
      <c r="Q29" s="17"/>
      <c r="R29" s="17"/>
      <c r="S29" s="17"/>
    </row>
    <row r="30" spans="1:20" x14ac:dyDescent="0.2">
      <c r="A30" s="2"/>
      <c r="B30" s="2" t="s">
        <v>16</v>
      </c>
      <c r="C30" s="14">
        <f>C29*$D$11</f>
        <v>1067.1070437268552</v>
      </c>
      <c r="D30" s="14">
        <f>D29*$D$11</f>
        <v>1082.3781766452039</v>
      </c>
      <c r="E30" s="14">
        <f>E29*$D$11</f>
        <v>1092.9493014922109</v>
      </c>
      <c r="F30" s="14">
        <f>F29*$D$11</f>
        <v>1108.2284226158013</v>
      </c>
      <c r="G30" s="14">
        <f>G29*$D$11</f>
        <v>1118.7991234095318</v>
      </c>
      <c r="I30" s="11" t="s">
        <v>53</v>
      </c>
      <c r="L30" s="12" t="s">
        <v>54</v>
      </c>
      <c r="O30" s="17"/>
      <c r="P30" s="17"/>
      <c r="Q30" s="17"/>
      <c r="R30" s="17"/>
      <c r="S30" s="17"/>
    </row>
    <row r="31" spans="1:20" x14ac:dyDescent="0.2">
      <c r="A31" s="2"/>
      <c r="B31" s="2" t="s">
        <v>22</v>
      </c>
      <c r="C31" s="14">
        <f>C29-C30</f>
        <v>18334.839205852331</v>
      </c>
      <c r="D31" s="14">
        <f>D29-D30</f>
        <v>18597.225035085776</v>
      </c>
      <c r="E31" s="14">
        <f>E29-E30</f>
        <v>18778.85618018435</v>
      </c>
      <c r="F31" s="14">
        <f>F29-F30</f>
        <v>19041.379261307859</v>
      </c>
      <c r="G31" s="14">
        <f>G29-G30</f>
        <v>19223.003120400139</v>
      </c>
      <c r="I31" s="11"/>
      <c r="O31" s="17"/>
      <c r="P31" s="17"/>
      <c r="Q31" s="17"/>
      <c r="R31" s="17"/>
      <c r="S31" s="17"/>
    </row>
    <row r="32" spans="1:20" x14ac:dyDescent="0.2">
      <c r="A32" s="2"/>
      <c r="B32" s="2" t="s">
        <v>27</v>
      </c>
      <c r="C32" s="14">
        <f>C29*$D$12</f>
        <v>2134.2140874537104</v>
      </c>
      <c r="D32" s="14">
        <f>D29*$D$12</f>
        <v>2164.7563532904078</v>
      </c>
      <c r="E32" s="14">
        <f>E29*$D$12</f>
        <v>2185.8986029844218</v>
      </c>
      <c r="F32" s="14">
        <f>F29*$D$12</f>
        <v>2216.4568452316025</v>
      </c>
      <c r="G32" s="14">
        <f>G29*$D$12</f>
        <v>2237.5982468190637</v>
      </c>
      <c r="I32" s="11" t="s">
        <v>55</v>
      </c>
      <c r="L32" s="2" t="s">
        <v>56</v>
      </c>
      <c r="O32" s="17"/>
      <c r="P32" s="17"/>
      <c r="Q32" s="17"/>
      <c r="R32" s="17"/>
      <c r="S32" s="17"/>
    </row>
    <row r="33" spans="1:19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O33" s="17"/>
      <c r="P33" s="17"/>
      <c r="Q33" s="17"/>
      <c r="R33" s="17"/>
      <c r="S33" s="17"/>
    </row>
    <row r="34" spans="1:19" x14ac:dyDescent="0.2">
      <c r="A34" s="4">
        <v>26</v>
      </c>
      <c r="B34" s="5" t="s">
        <v>10</v>
      </c>
      <c r="C34" s="6">
        <f>(('Løntabel oktober 2021'!C32/37*$D$9))+($B$110*((37-$D$9)/37))</f>
        <v>19715.352931020876</v>
      </c>
      <c r="D34" s="6">
        <f>(('Løntabel oktober 2021'!D32/37*$D$9))+($B$110*((37-$D$9)/37))</f>
        <v>19983.536500710918</v>
      </c>
      <c r="E34" s="6">
        <f>(('Løntabel oktober 2021'!E32/37*$D$9))+($B$110*((37-$D$9)/37))</f>
        <v>20169.106374134863</v>
      </c>
      <c r="F34" s="6">
        <f>(('Løntabel oktober 2021'!F32/37*$D$9))+($B$110*((37-$D$9)/37))</f>
        <v>20437.231908607973</v>
      </c>
      <c r="G34" s="6">
        <f>(('Løntabel oktober 2021'!G32/37*$D$9))+($B$110*((37-$D$9)/37))</f>
        <v>20622.808466831793</v>
      </c>
      <c r="L34" s="12" t="s">
        <v>59</v>
      </c>
      <c r="O34" s="17"/>
      <c r="P34" s="17"/>
      <c r="Q34" s="17"/>
      <c r="R34" s="17"/>
      <c r="S34" s="17"/>
    </row>
    <row r="35" spans="1:19" x14ac:dyDescent="0.2">
      <c r="A35" s="2"/>
      <c r="B35" s="2" t="s">
        <v>16</v>
      </c>
      <c r="C35" s="14">
        <f>C34*$D$11</f>
        <v>1084.3444112061482</v>
      </c>
      <c r="D35" s="14">
        <f>D34*$D$11</f>
        <v>1099.0945075391005</v>
      </c>
      <c r="E35" s="14">
        <f>E34*$D$11</f>
        <v>1109.3008505774173</v>
      </c>
      <c r="F35" s="14">
        <f>F34*$D$11</f>
        <v>1124.0477549734385</v>
      </c>
      <c r="G35" s="14">
        <f>G34*$D$11</f>
        <v>1134.2544656757486</v>
      </c>
      <c r="L35" s="12" t="s">
        <v>60</v>
      </c>
      <c r="O35" s="17"/>
      <c r="P35" s="17"/>
      <c r="Q35" s="17"/>
      <c r="R35" s="17"/>
      <c r="S35" s="17"/>
    </row>
    <row r="36" spans="1:19" x14ac:dyDescent="0.2">
      <c r="A36" s="2"/>
      <c r="B36" s="2" t="s">
        <v>22</v>
      </c>
      <c r="C36" s="14">
        <f>C34-C35</f>
        <v>18631.008519814728</v>
      </c>
      <c r="D36" s="14">
        <f>D34-D35</f>
        <v>18884.441993171818</v>
      </c>
      <c r="E36" s="14">
        <f>E34-E35</f>
        <v>19059.805523557447</v>
      </c>
      <c r="F36" s="14">
        <f>F34-F35</f>
        <v>19313.184153634535</v>
      </c>
      <c r="G36" s="14">
        <f>G34-G35</f>
        <v>19488.554001156044</v>
      </c>
      <c r="L36" s="12" t="s">
        <v>61</v>
      </c>
      <c r="O36" s="17"/>
      <c r="P36" s="17"/>
      <c r="Q36" s="17"/>
      <c r="R36" s="17"/>
      <c r="S36" s="17"/>
    </row>
    <row r="37" spans="1:19" x14ac:dyDescent="0.2">
      <c r="A37" s="2"/>
      <c r="B37" s="2" t="s">
        <v>27</v>
      </c>
      <c r="C37" s="14">
        <f>C34*$D$12</f>
        <v>2168.6888224122963</v>
      </c>
      <c r="D37" s="14">
        <f>D34*$D$12</f>
        <v>2198.189015078201</v>
      </c>
      <c r="E37" s="14">
        <f>E34*$D$12</f>
        <v>2218.6017011548347</v>
      </c>
      <c r="F37" s="14">
        <f>F34*$D$12</f>
        <v>2248.095509946877</v>
      </c>
      <c r="G37" s="14">
        <f>G34*$D$12</f>
        <v>2268.5089313514973</v>
      </c>
      <c r="L37" s="12" t="s">
        <v>62</v>
      </c>
      <c r="O37" s="17"/>
      <c r="P37" s="17"/>
      <c r="Q37" s="17"/>
      <c r="R37" s="17"/>
      <c r="S37" s="17"/>
    </row>
    <row r="38" spans="1:19" ht="13.5" thickBot="1" x14ac:dyDescent="0.25">
      <c r="A38" s="12" t="s">
        <v>28</v>
      </c>
      <c r="L38" s="12" t="s">
        <v>63</v>
      </c>
      <c r="O38" s="17"/>
      <c r="P38" s="17"/>
      <c r="Q38" s="17"/>
      <c r="R38" s="17"/>
      <c r="S38" s="17"/>
    </row>
    <row r="39" spans="1:19" ht="12.75" customHeight="1" x14ac:dyDescent="0.2">
      <c r="A39" s="37">
        <v>27</v>
      </c>
      <c r="B39" s="38" t="s">
        <v>10</v>
      </c>
      <c r="C39" s="39">
        <f>(('Løntabel oktober 2021'!C37/37*$D$9))+($B$110*((37-$D$9)/37))</f>
        <v>20035.946936830966</v>
      </c>
      <c r="D39" s="39">
        <f>(('Løntabel oktober 2021'!D37/37*$D$9))+($B$110*((37-$D$9)/37))</f>
        <v>20293.807707820964</v>
      </c>
      <c r="E39" s="39">
        <f>(('Løntabel oktober 2021'!E37/37*$D$9))+($B$110*((37-$D$9)/37))</f>
        <v>20472.265094633665</v>
      </c>
      <c r="F39" s="39">
        <f>(('Løntabel oktober 2021'!F37/37*$D$9))+($B$110*((37-$D$9)/37))</f>
        <v>20730.125865623661</v>
      </c>
      <c r="G39" s="39">
        <f>(('Løntabel oktober 2021'!G37/37*$D$9))+($B$110*((37-$D$9)/37))</f>
        <v>20908.583252436369</v>
      </c>
      <c r="H39" s="52" t="s">
        <v>99</v>
      </c>
      <c r="I39" s="53"/>
      <c r="J39" s="54"/>
      <c r="L39" s="12" t="s">
        <v>64</v>
      </c>
      <c r="O39" s="17"/>
      <c r="P39" s="17"/>
      <c r="Q39" s="17"/>
      <c r="R39" s="17"/>
      <c r="S39" s="17"/>
    </row>
    <row r="40" spans="1:19" x14ac:dyDescent="0.2">
      <c r="A40" s="40"/>
      <c r="B40" s="2" t="s">
        <v>16</v>
      </c>
      <c r="C40" s="41">
        <f>C39*$D$11</f>
        <v>1101.9770815257032</v>
      </c>
      <c r="D40" s="41">
        <f>D39*$D$11</f>
        <v>1116.159423930153</v>
      </c>
      <c r="E40" s="41">
        <f>E39*$D$11</f>
        <v>1125.9745802048517</v>
      </c>
      <c r="F40" s="41">
        <f t="shared" ref="F40:G40" si="0">F39*$D$11</f>
        <v>1140.1569226093013</v>
      </c>
      <c r="G40" s="41">
        <f t="shared" si="0"/>
        <v>1149.9720788840002</v>
      </c>
      <c r="H40" s="55"/>
      <c r="I40" s="56"/>
      <c r="J40" s="57"/>
      <c r="L40" s="2" t="s">
        <v>65</v>
      </c>
      <c r="O40" s="17"/>
      <c r="P40" s="17"/>
      <c r="Q40" s="17"/>
      <c r="R40" s="17"/>
      <c r="S40" s="17"/>
    </row>
    <row r="41" spans="1:19" x14ac:dyDescent="0.2">
      <c r="A41" s="40"/>
      <c r="B41" s="2" t="s">
        <v>22</v>
      </c>
      <c r="C41" s="41">
        <f>C39-C40</f>
        <v>18933.969855305262</v>
      </c>
      <c r="D41" s="41">
        <f>D39-D40</f>
        <v>19177.648283890812</v>
      </c>
      <c r="E41" s="41">
        <f>E39-E40</f>
        <v>19346.290514428812</v>
      </c>
      <c r="F41" s="41">
        <f>F39-F40</f>
        <v>19589.968943014359</v>
      </c>
      <c r="G41" s="41">
        <f>G39-G40</f>
        <v>19758.61117355237</v>
      </c>
      <c r="H41" s="55"/>
      <c r="I41" s="56"/>
      <c r="J41" s="57"/>
      <c r="L41" s="12" t="s">
        <v>66</v>
      </c>
      <c r="O41" s="17"/>
      <c r="P41" s="17"/>
      <c r="Q41" s="17"/>
      <c r="R41" s="17"/>
      <c r="S41" s="17"/>
    </row>
    <row r="42" spans="1:19" ht="13.5" thickBot="1" x14ac:dyDescent="0.25">
      <c r="A42" s="42"/>
      <c r="B42" s="43" t="s">
        <v>27</v>
      </c>
      <c r="C42" s="44">
        <f>C39*$D$12</f>
        <v>2203.9541630514063</v>
      </c>
      <c r="D42" s="44">
        <f>D39*$D$12</f>
        <v>2232.3188478603061</v>
      </c>
      <c r="E42" s="44">
        <f>E39*$D$12</f>
        <v>2251.9491604097034</v>
      </c>
      <c r="F42" s="44">
        <f>F39*$D$12</f>
        <v>2280.3138452186026</v>
      </c>
      <c r="G42" s="44">
        <f>G39*$D$12</f>
        <v>2299.9441577680004</v>
      </c>
      <c r="H42" s="58"/>
      <c r="I42" s="59"/>
      <c r="J42" s="60"/>
      <c r="O42" s="17"/>
      <c r="P42" s="17"/>
      <c r="Q42" s="17"/>
      <c r="R42" s="17"/>
      <c r="S42" s="17"/>
    </row>
    <row r="43" spans="1:19" x14ac:dyDescent="0.2">
      <c r="A43" s="2" t="s">
        <v>28</v>
      </c>
      <c r="B43" s="2"/>
      <c r="C43" s="14"/>
      <c r="D43" s="14"/>
      <c r="E43" s="10"/>
      <c r="F43" s="14"/>
      <c r="G43" s="14"/>
      <c r="O43" s="17"/>
      <c r="P43" s="17"/>
      <c r="Q43" s="17"/>
      <c r="R43" s="17"/>
      <c r="S43" s="17"/>
    </row>
    <row r="44" spans="1:19" x14ac:dyDescent="0.2">
      <c r="A44" s="4">
        <v>28</v>
      </c>
      <c r="B44" s="5" t="s">
        <v>10</v>
      </c>
      <c r="C44" s="6">
        <f>(('Løntabel oktober 2021'!C42/37*$D$9))+($B$110*((37-$D$9)/37))</f>
        <v>20363.59670947316</v>
      </c>
      <c r="D44" s="6">
        <f>(('Løntabel oktober 2021'!D42/37*$D$9))+($B$110*((37-$D$9)/37))</f>
        <v>20610.48739363005</v>
      </c>
      <c r="E44" s="6">
        <f>(('Løntabel oktober 2021'!E42/37*$D$9))+($B$110*((37-$D$9)/37))</f>
        <v>20781.396778042472</v>
      </c>
      <c r="F44" s="6">
        <f>(('Løntabel oktober 2021'!F42/37*$D$9))+($B$110*((37-$D$9)/37))</f>
        <v>21028.287462199354</v>
      </c>
      <c r="G44" s="6">
        <f>(('Løntabel oktober 2021'!G42/37*$D$9))+($B$110*((37-$D$9)/37))</f>
        <v>21199.132126594955</v>
      </c>
      <c r="O44" s="17"/>
      <c r="P44" s="17"/>
      <c r="Q44" s="17"/>
      <c r="R44" s="17"/>
      <c r="S44" s="17"/>
    </row>
    <row r="45" spans="1:19" x14ac:dyDescent="0.2">
      <c r="A45" s="2"/>
      <c r="B45" s="2" t="s">
        <v>16</v>
      </c>
      <c r="C45" s="14">
        <f>C44*$D$11</f>
        <v>1119.9978190210238</v>
      </c>
      <c r="D45" s="14">
        <f>D44*$D$11</f>
        <v>1133.5768066496528</v>
      </c>
      <c r="E45" s="14">
        <f>E44*$D$11</f>
        <v>1142.976822792336</v>
      </c>
      <c r="F45" s="14">
        <f>F44*$D$11</f>
        <v>1156.5558104209645</v>
      </c>
      <c r="G45" s="14">
        <f>G44*$D$11</f>
        <v>1165.9522669627227</v>
      </c>
      <c r="O45" s="17"/>
      <c r="P45" s="17"/>
      <c r="Q45" s="17"/>
      <c r="R45" s="17"/>
      <c r="S45" s="17"/>
    </row>
    <row r="46" spans="1:19" x14ac:dyDescent="0.2">
      <c r="A46" s="2"/>
      <c r="B46" s="2" t="s">
        <v>22</v>
      </c>
      <c r="C46" s="14">
        <f>C44-C45</f>
        <v>19243.598890452136</v>
      </c>
      <c r="D46" s="14">
        <f>D44-D45</f>
        <v>19476.910586980397</v>
      </c>
      <c r="E46" s="14">
        <f>E44-E45</f>
        <v>19638.419955250138</v>
      </c>
      <c r="F46" s="14">
        <f>F44-F45</f>
        <v>19871.731651778391</v>
      </c>
      <c r="G46" s="14">
        <f>G44-G45</f>
        <v>20033.179859632233</v>
      </c>
      <c r="O46" s="17"/>
      <c r="P46" s="17"/>
      <c r="Q46" s="17"/>
      <c r="R46" s="17"/>
      <c r="S46" s="17"/>
    </row>
    <row r="47" spans="1:19" x14ac:dyDescent="0.2">
      <c r="A47" s="2"/>
      <c r="B47" s="2" t="s">
        <v>27</v>
      </c>
      <c r="C47" s="14">
        <f>C44*$D$12</f>
        <v>2239.9956380420476</v>
      </c>
      <c r="D47" s="14">
        <f>D44*$D$12</f>
        <v>2267.1536132993056</v>
      </c>
      <c r="E47" s="14">
        <f>E44*$D$12</f>
        <v>2285.9536455846719</v>
      </c>
      <c r="F47" s="14">
        <f>F44*$D$12</f>
        <v>2313.1116208419289</v>
      </c>
      <c r="G47" s="14">
        <f>G44*$D$12</f>
        <v>2331.9045339254453</v>
      </c>
      <c r="O47" s="17"/>
      <c r="P47" s="17"/>
      <c r="Q47" s="17"/>
      <c r="R47" s="17"/>
      <c r="S47" s="17"/>
    </row>
    <row r="48" spans="1:19" x14ac:dyDescent="0.2">
      <c r="A48" s="4">
        <v>29</v>
      </c>
      <c r="B48" s="5" t="s">
        <v>10</v>
      </c>
      <c r="C48" s="6">
        <f>(('Løntabel oktober 2021'!C46/37*$D$9))+($B$110*((37-$D$9)/37))</f>
        <v>20698.652236540518</v>
      </c>
      <c r="D48" s="6">
        <f>(('Løntabel oktober 2021'!D46/37*$D$9))+($B$110*((37-$D$9)/37))</f>
        <v>20933.860957661731</v>
      </c>
      <c r="E48" s="6">
        <f>(('Løntabel oktober 2021'!E46/37*$D$9))+($B$110*((37-$D$9)/37))</f>
        <v>21096.656069965578</v>
      </c>
      <c r="F48" s="6">
        <f>(('Løntabel oktober 2021'!F46/37*$D$9))+($B$110*((37-$D$9)/37))</f>
        <v>21331.800071069978</v>
      </c>
      <c r="G48" s="6">
        <f>(('Løntabel oktober 2021'!G46/37*$D$9))+($B$110*((37-$D$9)/37))</f>
        <v>21494.659903390653</v>
      </c>
      <c r="O48" s="17"/>
      <c r="P48" s="17"/>
      <c r="Q48" s="17"/>
      <c r="R48" s="17"/>
      <c r="S48" s="17"/>
    </row>
    <row r="49" spans="1:19" x14ac:dyDescent="0.2">
      <c r="A49" s="2"/>
      <c r="B49" s="2" t="s">
        <v>16</v>
      </c>
      <c r="C49" s="14">
        <f>C48*$D$11</f>
        <v>1138.4258730097285</v>
      </c>
      <c r="D49" s="14">
        <f>D48*$D$11</f>
        <v>1151.3623526713952</v>
      </c>
      <c r="E49" s="14">
        <f>E48*$D$11</f>
        <v>1160.3160838481069</v>
      </c>
      <c r="F49" s="14">
        <f>F48*$D$11</f>
        <v>1173.2490039088489</v>
      </c>
      <c r="G49" s="14">
        <f>G48*$D$11</f>
        <v>1182.206294686486</v>
      </c>
      <c r="O49" s="17"/>
      <c r="P49" s="17"/>
      <c r="Q49" s="17"/>
      <c r="R49" s="17"/>
      <c r="S49" s="17"/>
    </row>
    <row r="50" spans="1:19" x14ac:dyDescent="0.2">
      <c r="A50" s="2"/>
      <c r="B50" s="2" t="s">
        <v>22</v>
      </c>
      <c r="C50" s="14">
        <f>C48-C49</f>
        <v>19560.22636353079</v>
      </c>
      <c r="D50" s="14">
        <f>D48-D49</f>
        <v>19782.498604990335</v>
      </c>
      <c r="E50" s="14">
        <f>E48-E49</f>
        <v>19936.339986117473</v>
      </c>
      <c r="F50" s="14">
        <f>F48-F49</f>
        <v>20158.55106716113</v>
      </c>
      <c r="G50" s="14">
        <f>G48-G49</f>
        <v>20312.453608704167</v>
      </c>
      <c r="O50" s="17"/>
      <c r="P50" s="17"/>
      <c r="Q50" s="17"/>
      <c r="R50" s="17"/>
      <c r="S50" s="17"/>
    </row>
    <row r="51" spans="1:19" x14ac:dyDescent="0.2">
      <c r="A51" s="2"/>
      <c r="B51" s="2" t="s">
        <v>27</v>
      </c>
      <c r="C51" s="14">
        <f>C48*$D$12</f>
        <v>2276.8517460194571</v>
      </c>
      <c r="D51" s="14">
        <f>D48*$D$12</f>
        <v>2302.7247053427905</v>
      </c>
      <c r="E51" s="14">
        <f>E48*$D$12</f>
        <v>2320.6321676962139</v>
      </c>
      <c r="F51" s="14">
        <f>F48*$D$12</f>
        <v>2346.4980078176977</v>
      </c>
      <c r="G51" s="14">
        <f>G48*$D$12</f>
        <v>2364.412589372972</v>
      </c>
      <c r="O51" s="17"/>
      <c r="P51" s="17"/>
      <c r="Q51" s="17"/>
      <c r="R51" s="17"/>
      <c r="S51" s="17"/>
    </row>
    <row r="52" spans="1:19" x14ac:dyDescent="0.2">
      <c r="A52" s="4">
        <v>30</v>
      </c>
      <c r="B52" s="5" t="s">
        <v>10</v>
      </c>
      <c r="C52" s="6">
        <f>(('Løntabel oktober 2021'!C50/37*$D$9))+($B$110*((37-$D$9)/37))</f>
        <v>21040.968850841055</v>
      </c>
      <c r="D52" s="6">
        <f>(('Løntabel oktober 2021'!D50/37*$D$9))+($B$110*((37-$D$9)/37))</f>
        <v>21263.649893360514</v>
      </c>
      <c r="E52" s="6">
        <f>(('Løntabel oktober 2021'!E50/37*$D$9))+($B$110*((37-$D$9)/37))</f>
        <v>21417.893873442274</v>
      </c>
      <c r="F52" s="6">
        <f>(('Løntabel oktober 2021'!F50/37*$D$9))+($B$110*((37-$D$9)/37))</f>
        <v>21640.571181307077</v>
      </c>
      <c r="G52" s="6">
        <f>(('Løntabel oktober 2021'!G50/37*$D$9))+($B$110*((37-$D$9)/37))</f>
        <v>21794.750441372016</v>
      </c>
      <c r="O52" s="17"/>
      <c r="P52" s="17"/>
      <c r="Q52" s="17"/>
      <c r="R52" s="17"/>
      <c r="S52" s="17"/>
    </row>
    <row r="53" spans="1:19" x14ac:dyDescent="0.2">
      <c r="A53" s="2"/>
      <c r="B53" s="2" t="s">
        <v>16</v>
      </c>
      <c r="C53" s="14">
        <f>C52*$D$11</f>
        <v>1157.253286796258</v>
      </c>
      <c r="D53" s="14">
        <f>D52*$D$11</f>
        <v>1169.5007441348282</v>
      </c>
      <c r="E53" s="14">
        <f>E52*$D$11</f>
        <v>1177.984163039325</v>
      </c>
      <c r="F53" s="14">
        <f>F52*$D$11</f>
        <v>1190.2314149718893</v>
      </c>
      <c r="G53" s="14">
        <f>G52*$D$11</f>
        <v>1198.7112742754609</v>
      </c>
      <c r="O53" s="17"/>
      <c r="P53" s="17"/>
      <c r="Q53" s="17"/>
      <c r="R53" s="17"/>
      <c r="S53" s="17"/>
    </row>
    <row r="54" spans="1:19" x14ac:dyDescent="0.2">
      <c r="A54" s="2"/>
      <c r="B54" s="2" t="s">
        <v>22</v>
      </c>
      <c r="C54" s="14">
        <f>C52-C53</f>
        <v>19883.715564044796</v>
      </c>
      <c r="D54" s="14">
        <f>D52-D53</f>
        <v>20094.149149225686</v>
      </c>
      <c r="E54" s="14">
        <f>E52-E53</f>
        <v>20239.90971040295</v>
      </c>
      <c r="F54" s="14">
        <f>F52-F53</f>
        <v>20450.33976633519</v>
      </c>
      <c r="G54" s="14">
        <f>G52-G53</f>
        <v>20596.039167096555</v>
      </c>
      <c r="O54" s="17"/>
      <c r="P54" s="17"/>
      <c r="Q54" s="17"/>
      <c r="R54" s="17"/>
      <c r="S54" s="17"/>
    </row>
    <row r="55" spans="1:19" x14ac:dyDescent="0.2">
      <c r="A55" s="2"/>
      <c r="B55" s="2" t="s">
        <v>27</v>
      </c>
      <c r="C55" s="14">
        <f>C52*$D$12</f>
        <v>2314.5065735925159</v>
      </c>
      <c r="D55" s="14">
        <f>D52*$D$12</f>
        <v>2339.0014882696564</v>
      </c>
      <c r="E55" s="14">
        <f>E52*$D$12</f>
        <v>2355.9683260786501</v>
      </c>
      <c r="F55" s="14">
        <f>F52*$D$12</f>
        <v>2380.4628299437786</v>
      </c>
      <c r="G55" s="14">
        <f>G52*$D$12</f>
        <v>2397.4225485509219</v>
      </c>
      <c r="O55" s="17"/>
      <c r="P55" s="17"/>
      <c r="Q55" s="17"/>
      <c r="R55" s="17"/>
      <c r="S55" s="17"/>
    </row>
    <row r="56" spans="1:19" x14ac:dyDescent="0.2">
      <c r="A56" s="2" t="s">
        <v>28</v>
      </c>
      <c r="B56" s="2"/>
      <c r="C56" s="10"/>
      <c r="D56" s="14"/>
      <c r="E56" s="14"/>
      <c r="F56" s="14"/>
      <c r="G56" s="14"/>
      <c r="O56" s="17"/>
      <c r="P56" s="17"/>
      <c r="Q56" s="17"/>
      <c r="R56" s="17"/>
      <c r="S56" s="17"/>
    </row>
    <row r="57" spans="1:19" x14ac:dyDescent="0.2">
      <c r="A57" s="4">
        <v>31</v>
      </c>
      <c r="B57" s="5" t="s">
        <v>10</v>
      </c>
      <c r="C57" s="6">
        <f>(('Løntabel oktober 2021'!C55/37*$D$9))+($B$110*((37-$D$9)/37))</f>
        <v>21391.043156464857</v>
      </c>
      <c r="D57" s="6">
        <f>(('Løntabel oktober 2021'!D55/37*$D$9))+($B$110*((37-$D$9)/37))</f>
        <v>21600.549940907185</v>
      </c>
      <c r="E57" s="6">
        <f>(('Løntabel oktober 2021'!E55/37*$D$9))+($B$110*((37-$D$9)/37))</f>
        <v>21745.538958583948</v>
      </c>
      <c r="F57" s="6">
        <f>(('Løntabel oktober 2021'!F55/37*$D$9))+($B$110*((37-$D$9)/37))</f>
        <v>21955.045743026272</v>
      </c>
      <c r="G57" s="6">
        <f>(('Løntabel oktober 2021'!G55/37*$D$9))+($B$110*((37-$D$9)/37))</f>
        <v>22100.034760703034</v>
      </c>
      <c r="O57" s="17"/>
      <c r="P57" s="17"/>
      <c r="Q57" s="17"/>
      <c r="R57" s="17"/>
      <c r="S57" s="17"/>
    </row>
    <row r="58" spans="1:19" x14ac:dyDescent="0.2">
      <c r="A58" s="2"/>
      <c r="B58" s="2" t="s">
        <v>16</v>
      </c>
      <c r="C58" s="14">
        <f>C57*$D$11</f>
        <v>1176.5073736055672</v>
      </c>
      <c r="D58" s="14">
        <f>D57*$D$11</f>
        <v>1188.0302467498952</v>
      </c>
      <c r="E58" s="14">
        <f>E57*$D$11</f>
        <v>1196.0046427221171</v>
      </c>
      <c r="F58" s="14">
        <f>F57*$D$11</f>
        <v>1207.5275158664449</v>
      </c>
      <c r="G58" s="14">
        <f>G57*$D$11</f>
        <v>1215.501911838667</v>
      </c>
      <c r="O58" s="17"/>
      <c r="P58" s="17"/>
      <c r="Q58" s="17"/>
      <c r="R58" s="17"/>
      <c r="S58" s="17"/>
    </row>
    <row r="59" spans="1:19" x14ac:dyDescent="0.2">
      <c r="A59" s="2"/>
      <c r="B59" s="2" t="s">
        <v>22</v>
      </c>
      <c r="C59" s="14">
        <f>C57-C58</f>
        <v>20214.53578285929</v>
      </c>
      <c r="D59" s="14">
        <f>D57-D58</f>
        <v>20412.51969415729</v>
      </c>
      <c r="E59" s="14">
        <f>E57-E58</f>
        <v>20549.534315861831</v>
      </c>
      <c r="F59" s="14">
        <f>F57-F58</f>
        <v>20747.518227159828</v>
      </c>
      <c r="G59" s="14">
        <f>G57-G58</f>
        <v>20884.532848864368</v>
      </c>
      <c r="O59" s="17"/>
      <c r="P59" s="17"/>
      <c r="Q59" s="17"/>
      <c r="R59" s="17"/>
      <c r="S59" s="17"/>
    </row>
    <row r="60" spans="1:19" x14ac:dyDescent="0.2">
      <c r="A60" s="2"/>
      <c r="B60" s="2" t="s">
        <v>27</v>
      </c>
      <c r="C60" s="14">
        <f>C57*$D$12</f>
        <v>2353.0147472111344</v>
      </c>
      <c r="D60" s="14">
        <f>D57*$D$12</f>
        <v>2376.0604934997905</v>
      </c>
      <c r="E60" s="14">
        <f>E57*$D$12</f>
        <v>2392.0092854442341</v>
      </c>
      <c r="F60" s="14">
        <f>F57*$D$12</f>
        <v>2415.0550317328898</v>
      </c>
      <c r="G60" s="14">
        <f>G57*$D$12</f>
        <v>2431.0038236773339</v>
      </c>
      <c r="O60" s="17"/>
      <c r="P60" s="17"/>
      <c r="Q60" s="17"/>
      <c r="R60" s="17"/>
      <c r="S60" s="17"/>
    </row>
    <row r="61" spans="1:19" x14ac:dyDescent="0.2">
      <c r="A61" s="2"/>
      <c r="B61" s="1"/>
      <c r="C61" s="2"/>
      <c r="D61" s="2"/>
      <c r="E61" s="2"/>
      <c r="F61" s="2"/>
      <c r="G61" s="2"/>
      <c r="O61" s="17"/>
      <c r="P61" s="17"/>
      <c r="Q61" s="17"/>
      <c r="R61" s="17"/>
      <c r="S61" s="17"/>
    </row>
    <row r="62" spans="1:19" x14ac:dyDescent="0.2">
      <c r="A62" s="2"/>
      <c r="B62" s="1" t="s">
        <v>67</v>
      </c>
      <c r="C62" s="2"/>
      <c r="D62" s="2"/>
      <c r="E62" s="2"/>
      <c r="F62" s="2"/>
      <c r="G62" s="2"/>
      <c r="O62" s="17"/>
      <c r="P62" s="17"/>
      <c r="Q62" s="17"/>
      <c r="R62" s="17"/>
      <c r="S62" s="17"/>
    </row>
    <row r="63" spans="1:19" x14ac:dyDescent="0.2">
      <c r="A63" s="4">
        <v>39</v>
      </c>
      <c r="B63" s="5" t="s">
        <v>10</v>
      </c>
      <c r="C63" s="6">
        <f>(('Løntabel oktober 2021'!C61/37*$D$9))+($B$110*((37-$D$9)/37))</f>
        <v>24509.78750690012</v>
      </c>
      <c r="D63" s="6">
        <f>(('Løntabel oktober 2021'!D61/37*$D$9))+($B$110*((37-$D$9)/37))</f>
        <v>24581.424475515665</v>
      </c>
      <c r="E63" s="6">
        <f>(('Løntabel oktober 2021'!E61/37*$D$9))+($B$110*((37-$D$9)/37))</f>
        <v>24630.986385247801</v>
      </c>
      <c r="F63" s="6">
        <f>(('Løntabel oktober 2021'!F61/37*$D$9))+($B$110*((37-$D$9)/37))</f>
        <v>24702.628887011775</v>
      </c>
      <c r="G63" s="6">
        <f>(('Løntabel oktober 2021'!G61/37*$D$9))+($B$110*((37-$D$9)/37))</f>
        <v>24752.269139911266</v>
      </c>
      <c r="O63" s="17"/>
      <c r="P63" s="17"/>
      <c r="Q63" s="17"/>
      <c r="R63" s="17"/>
      <c r="S63" s="17"/>
    </row>
    <row r="64" spans="1:19" x14ac:dyDescent="0.2">
      <c r="A64" s="2"/>
      <c r="B64" s="2" t="s">
        <v>16</v>
      </c>
      <c r="C64" s="14">
        <f>C63*$D$11</f>
        <v>1348.0383128795065</v>
      </c>
      <c r="D64" s="14">
        <f>D63*$D$11</f>
        <v>1351.9783461533616</v>
      </c>
      <c r="E64" s="14">
        <f>E63*$D$11</f>
        <v>1354.7042511886291</v>
      </c>
      <c r="F64" s="14">
        <f>F63*$D$11</f>
        <v>1358.6445887856476</v>
      </c>
      <c r="G64" s="14">
        <f>G63*$D$11</f>
        <v>1361.3748026951196</v>
      </c>
      <c r="O64" s="17"/>
      <c r="P64" s="17"/>
      <c r="Q64" s="17"/>
      <c r="R64" s="17"/>
      <c r="S64" s="17"/>
    </row>
    <row r="65" spans="1:19" x14ac:dyDescent="0.2">
      <c r="A65" s="2"/>
      <c r="B65" s="2" t="s">
        <v>22</v>
      </c>
      <c r="C65" s="14">
        <f>C63-C64</f>
        <v>23161.749194020613</v>
      </c>
      <c r="D65" s="14">
        <f>D63-D64</f>
        <v>23229.446129362303</v>
      </c>
      <c r="E65" s="14">
        <f>E63-E64</f>
        <v>23276.282134059173</v>
      </c>
      <c r="F65" s="14">
        <f>F63-F64</f>
        <v>23343.984298226129</v>
      </c>
      <c r="G65" s="14">
        <f>G63-G64</f>
        <v>23390.894337216148</v>
      </c>
      <c r="O65" s="17"/>
      <c r="P65" s="17"/>
      <c r="Q65" s="17"/>
      <c r="R65" s="17"/>
      <c r="S65" s="17"/>
    </row>
    <row r="66" spans="1:19" x14ac:dyDescent="0.2">
      <c r="A66" s="2"/>
      <c r="B66" s="2" t="s">
        <v>27</v>
      </c>
      <c r="C66" s="14">
        <f>C63*$D$12</f>
        <v>2696.076625759013</v>
      </c>
      <c r="D66" s="14">
        <f>D63*$D$12</f>
        <v>2703.9566923067232</v>
      </c>
      <c r="E66" s="14">
        <f>E63*$D$12</f>
        <v>2709.4085023772582</v>
      </c>
      <c r="F66" s="14">
        <f>F63*$D$12</f>
        <v>2717.2891775712951</v>
      </c>
      <c r="G66" s="14">
        <f>G63*$D$12</f>
        <v>2722.7496053902391</v>
      </c>
      <c r="O66" s="17"/>
      <c r="P66" s="17"/>
      <c r="Q66" s="17"/>
      <c r="R66" s="17"/>
      <c r="S66" s="17"/>
    </row>
    <row r="67" spans="1:19" x14ac:dyDescent="0.2">
      <c r="A67" s="2"/>
      <c r="E67" s="9"/>
    </row>
    <row r="70" spans="1:19" x14ac:dyDescent="0.2">
      <c r="A70" s="22" t="s">
        <v>94</v>
      </c>
    </row>
    <row r="71" spans="1:19" x14ac:dyDescent="0.2">
      <c r="A71" s="12" t="s">
        <v>95</v>
      </c>
    </row>
    <row r="72" spans="1:19" x14ac:dyDescent="0.2">
      <c r="A72" s="12" t="s">
        <v>69</v>
      </c>
      <c r="B72" s="32">
        <v>0.02</v>
      </c>
    </row>
    <row r="74" spans="1:19" x14ac:dyDescent="0.2">
      <c r="A74" s="28" t="s">
        <v>87</v>
      </c>
      <c r="B74" s="28"/>
      <c r="C74" s="28"/>
    </row>
    <row r="105" spans="1:3" ht="11.1" customHeight="1" x14ac:dyDescent="0.2"/>
    <row r="106" spans="1:3" ht="14.1" customHeight="1" x14ac:dyDescent="0.2"/>
    <row r="107" spans="1:3" ht="16.5" customHeight="1" x14ac:dyDescent="0.2"/>
    <row r="108" spans="1:3" ht="15.75" customHeight="1" x14ac:dyDescent="0.2"/>
    <row r="109" spans="1:3" ht="15.75" customHeight="1" x14ac:dyDescent="0.2">
      <c r="B109" s="12" t="s">
        <v>92</v>
      </c>
      <c r="C109" s="12" t="s">
        <v>96</v>
      </c>
    </row>
    <row r="110" spans="1:3" ht="15.75" customHeight="1" x14ac:dyDescent="0.2">
      <c r="A110" s="12" t="s">
        <v>91</v>
      </c>
      <c r="B110" s="25">
        <f>C110*(1+B72)</f>
        <v>270.47468850109334</v>
      </c>
      <c r="C110" s="30">
        <f>250.067204108229*(1+'Løntabel oktober 2018'!E63+'Løntabel oktober 2019'!E63+'Løntabel oktober 2020'!E63)</f>
        <v>265.17126323636603</v>
      </c>
    </row>
    <row r="111" spans="1:3" ht="15.75" customHeight="1" x14ac:dyDescent="0.2"/>
    <row r="112" spans="1:3" ht="15.75" customHeight="1" x14ac:dyDescent="0.2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097E-DE4E-4A6B-B311-1810482C134A}">
  <dimension ref="A1:R113"/>
  <sheetViews>
    <sheetView workbookViewId="0">
      <selection activeCell="B106" sqref="B106"/>
    </sheetView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5" width="10.85546875" style="12" customWidth="1"/>
    <col min="6" max="7" width="13.7109375" style="12" customWidth="1"/>
    <col min="8" max="8" width="23.85546875" style="12" customWidth="1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4" width="8.7109375" style="12"/>
    <col min="15" max="15" width="15.42578125" style="12" bestFit="1" customWidth="1"/>
    <col min="16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101</v>
      </c>
    </row>
    <row r="4" spans="1:18" ht="13.5" thickBot="1" x14ac:dyDescent="0.25">
      <c r="A4" s="12" t="s">
        <v>102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32">
        <f>B72</f>
        <v>2.5000000000000001E-2</v>
      </c>
    </row>
    <row r="8" spans="1:18" ht="13.5" thickBot="1" x14ac:dyDescent="0.25"/>
    <row r="9" spans="1:18" ht="13.5" thickBot="1" x14ac:dyDescent="0.25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">
      <c r="D10" s="26"/>
      <c r="F10" s="50"/>
      <c r="G10" s="50"/>
      <c r="I10" s="51"/>
      <c r="J10" s="51"/>
      <c r="N10" s="2"/>
      <c r="Q10" s="25"/>
    </row>
    <row r="11" spans="1:18" x14ac:dyDescent="0.2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30"/>
      <c r="E16" s="2"/>
      <c r="F16" s="2"/>
      <c r="G16" s="2"/>
    </row>
    <row r="17" spans="1:15" x14ac:dyDescent="0.2">
      <c r="A17" s="2"/>
      <c r="B17" s="1" t="s">
        <v>9</v>
      </c>
      <c r="C17" s="2"/>
      <c r="D17" s="2"/>
      <c r="E17" s="2"/>
      <c r="F17" s="2"/>
      <c r="G17" s="2"/>
    </row>
    <row r="18" spans="1:15" x14ac:dyDescent="0.2">
      <c r="A18" s="4">
        <v>19</v>
      </c>
      <c r="B18" s="5" t="s">
        <v>10</v>
      </c>
      <c r="C18" s="6">
        <f>(('Løntabel juni 2022'!C16/37*$D$9))+($B$110*((37-$D$9)/37))</f>
        <v>23143.335454260196</v>
      </c>
      <c r="D18" s="6">
        <f>(('Løntabel juni 2022'!D16/37*$D$9))+($B$110*((37-$D$9)/37))</f>
        <v>23521.72230362906</v>
      </c>
      <c r="E18" s="6">
        <f>(('Løntabel juni 2022'!E16/37*$D$9))+($B$110*((37-$D$9)/37))</f>
        <v>23783.69869503404</v>
      </c>
      <c r="F18" s="6">
        <f>(('Løntabel juni 2022'!F16/37*$D$9))+($B$110*((37-$D$9)/37))</f>
        <v>24162.096345554874</v>
      </c>
      <c r="G18" s="6">
        <f>(('Løntabel juni 2022'!G16/37*$D$9))+($B$110*((37-$D$9)/37))</f>
        <v>24424.083750274775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  <c r="N18" s="32"/>
      <c r="O18" s="47"/>
    </row>
    <row r="19" spans="1:15" x14ac:dyDescent="0.2">
      <c r="A19" s="2"/>
      <c r="B19" s="12" t="s">
        <v>16</v>
      </c>
      <c r="C19" s="14">
        <f>C18*$D$11</f>
        <v>1272.8834499843108</v>
      </c>
      <c r="D19" s="14">
        <f>D18*$D$11</f>
        <v>1293.6947266995983</v>
      </c>
      <c r="E19" s="14">
        <f>E18*$D$11</f>
        <v>1308.1034282268722</v>
      </c>
      <c r="F19" s="14">
        <f>F18*$D$11</f>
        <v>1328.9152990055181</v>
      </c>
      <c r="G19" s="14">
        <f>G18*$D$11</f>
        <v>1343.3246062651126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  <c r="N19" s="17"/>
      <c r="O19" s="17"/>
    </row>
    <row r="20" spans="1:15" x14ac:dyDescent="0.2">
      <c r="A20" s="2"/>
      <c r="B20" s="12" t="s">
        <v>22</v>
      </c>
      <c r="C20" s="14">
        <f>C18-C19</f>
        <v>21870.452004275885</v>
      </c>
      <c r="D20" s="14">
        <f>D18-D19</f>
        <v>22228.02757692946</v>
      </c>
      <c r="E20" s="14">
        <f>E18-E19</f>
        <v>22475.595266807166</v>
      </c>
      <c r="F20" s="14">
        <f>F18-F19</f>
        <v>22833.181046549355</v>
      </c>
      <c r="G20" s="14">
        <f>G18-G19</f>
        <v>23080.759144009662</v>
      </c>
      <c r="I20" s="2" t="s">
        <v>23</v>
      </c>
      <c r="J20" s="8" t="s">
        <v>24</v>
      </c>
      <c r="K20" s="2" t="s">
        <v>25</v>
      </c>
      <c r="L20" s="12" t="s">
        <v>26</v>
      </c>
      <c r="N20" s="17"/>
    </row>
    <row r="21" spans="1:15" x14ac:dyDescent="0.2">
      <c r="A21" s="2"/>
      <c r="B21" s="12" t="s">
        <v>27</v>
      </c>
      <c r="C21" s="14">
        <f>C18*$D$12</f>
        <v>2545.7668999686216</v>
      </c>
      <c r="D21" s="14">
        <f>D18*$D$12</f>
        <v>2587.3894533991966</v>
      </c>
      <c r="E21" s="14">
        <f>E18*$D$12</f>
        <v>2616.2068564537444</v>
      </c>
      <c r="F21" s="14">
        <f>F18*$D$12</f>
        <v>2657.8305980110363</v>
      </c>
      <c r="G21" s="14">
        <f>G18*$D$12</f>
        <v>2686.6492125302252</v>
      </c>
      <c r="I21" s="2"/>
      <c r="J21" s="8"/>
      <c r="K21" s="2"/>
      <c r="N21" s="17"/>
    </row>
    <row r="22" spans="1:15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  <c r="N22" s="17"/>
    </row>
    <row r="23" spans="1:15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  <c r="N23" s="17"/>
    </row>
    <row r="24" spans="1:15" x14ac:dyDescent="0.2">
      <c r="A24" s="4">
        <v>24</v>
      </c>
      <c r="B24" s="5" t="s">
        <v>10</v>
      </c>
      <c r="C24" s="6">
        <f>(('Løntabel juni 2022'!C22/37*$D$9))+($B$110*((37-$D$9)/37))</f>
        <v>24975.782543878933</v>
      </c>
      <c r="D24" s="6">
        <f>(('Løntabel juni 2022'!D22/37*$D$9))+($B$110*((37-$D$9)/37))</f>
        <v>25351.839496000899</v>
      </c>
      <c r="E24" s="6">
        <f>(('Løntabel juni 2022'!E22/37*$D$9))+($B$110*((37-$D$9)/37))</f>
        <v>25612.23478830708</v>
      </c>
      <c r="F24" s="6">
        <f>(('Løntabel juni 2022'!F22/37*$D$9))+($B$110*((37-$D$9)/37))</f>
        <v>25988.291740429042</v>
      </c>
      <c r="G24" s="6">
        <f>(('Løntabel juni 2022'!G22/37*$D$9))+($B$110*((37-$D$9)/37))</f>
        <v>26248.586093711008</v>
      </c>
      <c r="I24" s="2" t="s">
        <v>38</v>
      </c>
      <c r="J24" s="8" t="s">
        <v>39</v>
      </c>
      <c r="K24" s="2" t="s">
        <v>40</v>
      </c>
      <c r="L24" s="12" t="s">
        <v>41</v>
      </c>
      <c r="N24" s="17"/>
    </row>
    <row r="25" spans="1:15" x14ac:dyDescent="0.2">
      <c r="A25" s="2"/>
      <c r="B25" s="2" t="s">
        <v>16</v>
      </c>
      <c r="C25" s="14">
        <f>C24*$D$11</f>
        <v>1373.6680399133413</v>
      </c>
      <c r="D25" s="14">
        <f>D24*$D$11</f>
        <v>1394.3511722800495</v>
      </c>
      <c r="E25" s="14">
        <f>E24*$D$11</f>
        <v>1408.6729133568895</v>
      </c>
      <c r="F25" s="14">
        <f>F24*$D$11</f>
        <v>1429.3560457235974</v>
      </c>
      <c r="G25" s="14">
        <f>G24*$D$11</f>
        <v>1443.6722351541055</v>
      </c>
      <c r="I25" s="2" t="s">
        <v>42</v>
      </c>
      <c r="K25" s="2" t="s">
        <v>43</v>
      </c>
      <c r="L25" s="2" t="s">
        <v>44</v>
      </c>
      <c r="N25" s="17"/>
    </row>
    <row r="26" spans="1:15" x14ac:dyDescent="0.2">
      <c r="A26" s="2"/>
      <c r="B26" s="2" t="s">
        <v>22</v>
      </c>
      <c r="C26" s="14">
        <f>C24-C25</f>
        <v>23602.114503965593</v>
      </c>
      <c r="D26" s="14">
        <f>D24-D25</f>
        <v>23957.488323720849</v>
      </c>
      <c r="E26" s="14">
        <f>E24-E25</f>
        <v>24203.561874950192</v>
      </c>
      <c r="F26" s="14">
        <f>F24-F25</f>
        <v>24558.935694705444</v>
      </c>
      <c r="G26" s="14">
        <f>G24-G25</f>
        <v>24804.913858556902</v>
      </c>
      <c r="I26" s="2" t="s">
        <v>98</v>
      </c>
      <c r="K26" s="2"/>
      <c r="L26" s="2" t="s">
        <v>65</v>
      </c>
      <c r="N26" s="17"/>
    </row>
    <row r="27" spans="1:15" x14ac:dyDescent="0.2">
      <c r="A27" s="2"/>
      <c r="B27" s="2" t="s">
        <v>27</v>
      </c>
      <c r="C27" s="14">
        <f>C24*$D$12</f>
        <v>2747.3360798266826</v>
      </c>
      <c r="D27" s="14">
        <f>D24*$D$12</f>
        <v>2788.7023445600989</v>
      </c>
      <c r="E27" s="14">
        <f>E24*$D$12</f>
        <v>2817.3458267137789</v>
      </c>
      <c r="F27" s="14">
        <f>F24*$D$12</f>
        <v>2858.7120914471948</v>
      </c>
      <c r="G27" s="14">
        <f>G24*$D$12</f>
        <v>2887.3444703082109</v>
      </c>
      <c r="I27" s="2" t="s">
        <v>45</v>
      </c>
      <c r="K27" s="12" t="s">
        <v>46</v>
      </c>
      <c r="L27" s="12" t="s">
        <v>47</v>
      </c>
      <c r="N27" s="17"/>
    </row>
    <row r="28" spans="1:15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  <c r="N28" s="17"/>
    </row>
    <row r="29" spans="1:15" x14ac:dyDescent="0.2">
      <c r="A29" s="4">
        <v>25</v>
      </c>
      <c r="B29" s="5" t="s">
        <v>10</v>
      </c>
      <c r="C29" s="6">
        <f>(('Løntabel juni 2022'!C27/37*$D$9))+($B$110*((37-$D$9)/37))</f>
        <v>25377.727243848072</v>
      </c>
      <c r="D29" s="6">
        <f>(('Løntabel juni 2022'!D27/37*$D$9))+($B$110*((37-$D$9)/37))</f>
        <v>25742.013178191224</v>
      </c>
      <c r="E29" s="6">
        <f>(('Løntabel juni 2022'!E27/37*$D$9))+($B$110*((37-$D$9)/37))</f>
        <v>25994.182556359832</v>
      </c>
      <c r="F29" s="6">
        <f>(('Løntabel juni 2022'!F27/37*$D$9))+($B$110*((37-$D$9)/37))</f>
        <v>26358.65904570802</v>
      </c>
      <c r="G29" s="6">
        <f>(('Løntabel juni 2022'!G27/37*$D$9))+($B$110*((37-$D$9)/37))</f>
        <v>26610.818308278467</v>
      </c>
      <c r="I29" s="2" t="s">
        <v>51</v>
      </c>
      <c r="L29" s="12" t="s">
        <v>52</v>
      </c>
      <c r="N29" s="17"/>
    </row>
    <row r="30" spans="1:15" x14ac:dyDescent="0.2">
      <c r="A30" s="2"/>
      <c r="B30" s="2" t="s">
        <v>16</v>
      </c>
      <c r="C30" s="14">
        <f>C29*$D$11</f>
        <v>1395.774998411644</v>
      </c>
      <c r="D30" s="14">
        <f>D29*$D$11</f>
        <v>1415.8107248005174</v>
      </c>
      <c r="E30" s="14">
        <f>E29*$D$11</f>
        <v>1429.6800405997908</v>
      </c>
      <c r="F30" s="14">
        <f>F29*$D$11</f>
        <v>1449.7262475139412</v>
      </c>
      <c r="G30" s="14">
        <f>G29*$D$11</f>
        <v>1463.5950069553157</v>
      </c>
      <c r="I30" s="11" t="s">
        <v>53</v>
      </c>
      <c r="L30" s="12" t="s">
        <v>54</v>
      </c>
      <c r="N30" s="17"/>
    </row>
    <row r="31" spans="1:15" x14ac:dyDescent="0.2">
      <c r="A31" s="2"/>
      <c r="B31" s="2" t="s">
        <v>22</v>
      </c>
      <c r="C31" s="14">
        <f>C29-C30</f>
        <v>23981.952245436427</v>
      </c>
      <c r="D31" s="14">
        <f>D29-D30</f>
        <v>24326.202453390706</v>
      </c>
      <c r="E31" s="14">
        <f>E29-E30</f>
        <v>24564.502515760043</v>
      </c>
      <c r="F31" s="14">
        <f>F29-F30</f>
        <v>24908.932798194081</v>
      </c>
      <c r="G31" s="14">
        <f>G29-G30</f>
        <v>25147.223301323153</v>
      </c>
      <c r="I31" s="11"/>
      <c r="L31" s="2" t="s">
        <v>56</v>
      </c>
      <c r="N31" s="17"/>
    </row>
    <row r="32" spans="1:15" x14ac:dyDescent="0.2">
      <c r="A32" s="2"/>
      <c r="B32" s="2" t="s">
        <v>27</v>
      </c>
      <c r="C32" s="14">
        <f>C29*$D$12</f>
        <v>2791.549996823288</v>
      </c>
      <c r="D32" s="14">
        <f>D29*$D$12</f>
        <v>2831.6214496010348</v>
      </c>
      <c r="E32" s="14">
        <f>E29*$D$12</f>
        <v>2859.3600811995816</v>
      </c>
      <c r="F32" s="14">
        <f>F29*$D$12</f>
        <v>2899.4524950278824</v>
      </c>
      <c r="G32" s="14">
        <f>G29*$D$12</f>
        <v>2927.1900139106315</v>
      </c>
      <c r="I32" s="11" t="s">
        <v>55</v>
      </c>
      <c r="L32" s="2" t="s">
        <v>66</v>
      </c>
      <c r="N32" s="17"/>
    </row>
    <row r="33" spans="1:14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  <c r="N33" s="17"/>
    </row>
    <row r="34" spans="1:14" x14ac:dyDescent="0.2">
      <c r="A34" s="4">
        <v>26</v>
      </c>
      <c r="B34" s="5" t="s">
        <v>10</v>
      </c>
      <c r="C34" s="6">
        <f>(('Løntabel juni 2022'!C32/37*$D$9))+($B$110*((37-$D$9)/37))</f>
        <v>25788.916809899569</v>
      </c>
      <c r="D34" s="6">
        <f>(('Løntabel juni 2022'!D32/37*$D$9))+($B$110*((37-$D$9)/37))</f>
        <v>26140.773653332904</v>
      </c>
      <c r="E34" s="6">
        <f>(('Løntabel juni 2022'!E32/37*$D$9))+($B$110*((37-$D$9)/37))</f>
        <v>26384.241327265121</v>
      </c>
      <c r="F34" s="6">
        <f>(('Løntabel juni 2022'!F32/37*$D$9))+($B$110*((37-$D$9)/37))</f>
        <v>26736.022028493844</v>
      </c>
      <c r="G34" s="6">
        <f>(('Løntabel juni 2022'!G32/37*$D$9))+($B$110*((37-$D$9)/37))</f>
        <v>26979.498472883493</v>
      </c>
      <c r="L34" s="12" t="s">
        <v>59</v>
      </c>
      <c r="N34" s="17"/>
    </row>
    <row r="35" spans="1:14" x14ac:dyDescent="0.2">
      <c r="A35" s="2"/>
      <c r="B35" s="2" t="s">
        <v>16</v>
      </c>
      <c r="C35" s="14">
        <f>C34*$D$11</f>
        <v>1418.3904245444762</v>
      </c>
      <c r="D35" s="14">
        <f>D34*$D$11</f>
        <v>1437.7425509333098</v>
      </c>
      <c r="E35" s="14">
        <f>E34*$D$11</f>
        <v>1451.1332729995818</v>
      </c>
      <c r="F35" s="14">
        <f>F34*$D$11</f>
        <v>1470.4812115671614</v>
      </c>
      <c r="G35" s="14">
        <f>G34*$D$11</f>
        <v>1483.8724160085922</v>
      </c>
      <c r="L35" s="12" t="s">
        <v>60</v>
      </c>
      <c r="N35" s="17"/>
    </row>
    <row r="36" spans="1:14" x14ac:dyDescent="0.2">
      <c r="A36" s="2"/>
      <c r="B36" s="2" t="s">
        <v>22</v>
      </c>
      <c r="C36" s="14">
        <f>C34-C35</f>
        <v>24370.526385355093</v>
      </c>
      <c r="D36" s="14">
        <f>D34-D35</f>
        <v>24703.031102399596</v>
      </c>
      <c r="E36" s="14">
        <f>E34-E35</f>
        <v>24933.10805426554</v>
      </c>
      <c r="F36" s="14">
        <f>F34-F35</f>
        <v>25265.540816926681</v>
      </c>
      <c r="G36" s="14">
        <f>G34-G35</f>
        <v>25495.626056874902</v>
      </c>
      <c r="L36" s="12" t="s">
        <v>61</v>
      </c>
      <c r="N36" s="17"/>
    </row>
    <row r="37" spans="1:14" x14ac:dyDescent="0.2">
      <c r="A37" s="2"/>
      <c r="B37" s="2" t="s">
        <v>27</v>
      </c>
      <c r="C37" s="14">
        <f>C34*$D$12</f>
        <v>2836.7808490889524</v>
      </c>
      <c r="D37" s="14">
        <f>D34*$D$12</f>
        <v>2875.4851018666195</v>
      </c>
      <c r="E37" s="14">
        <f>E34*$D$12</f>
        <v>2902.2665459991636</v>
      </c>
      <c r="F37" s="14">
        <f>F34*$D$12</f>
        <v>2940.9624231343228</v>
      </c>
      <c r="G37" s="14">
        <f>G34*$D$12</f>
        <v>2967.7448320171843</v>
      </c>
      <c r="L37" s="12" t="s">
        <v>103</v>
      </c>
      <c r="N37" s="17"/>
    </row>
    <row r="38" spans="1:14" ht="13.5" thickBot="1" x14ac:dyDescent="0.25">
      <c r="A38" s="12" t="s">
        <v>28</v>
      </c>
      <c r="L38" s="12" t="s">
        <v>104</v>
      </c>
      <c r="N38" s="17"/>
    </row>
    <row r="39" spans="1:14" ht="12.75" customHeight="1" x14ac:dyDescent="0.2">
      <c r="A39" s="37">
        <v>27</v>
      </c>
      <c r="B39" s="38" t="s">
        <v>10</v>
      </c>
      <c r="C39" s="6">
        <f>(('Løntabel juni 2022'!C37/37*$D$9))+($B$110*((37-$D$9)/37))</f>
        <v>26209.536145522405</v>
      </c>
      <c r="D39" s="6">
        <f>(('Løntabel juni 2022'!D37/37*$D$9))+($B$110*((37-$D$9)/37))</f>
        <v>26547.849477061285</v>
      </c>
      <c r="E39" s="6">
        <f>(('Løntabel juni 2022'!E37/37*$D$9))+($B$110*((37-$D$9)/37))</f>
        <v>26781.985568559547</v>
      </c>
      <c r="F39" s="6">
        <f>(('Løntabel juni 2022'!F37/37*$D$9))+($B$110*((37-$D$9)/37))</f>
        <v>27120.298900098423</v>
      </c>
      <c r="G39" s="6">
        <f>(('Løntabel juni 2022'!G37/37*$D$9))+($B$110*((37-$D$9)/37))</f>
        <v>27354.434991596696</v>
      </c>
      <c r="H39" s="52" t="s">
        <v>99</v>
      </c>
      <c r="I39" s="53"/>
      <c r="J39" s="54"/>
      <c r="L39" s="12" t="s">
        <v>63</v>
      </c>
      <c r="N39" s="17"/>
    </row>
    <row r="40" spans="1:14" x14ac:dyDescent="0.2">
      <c r="A40" s="40"/>
      <c r="B40" s="2" t="s">
        <v>16</v>
      </c>
      <c r="C40" s="41">
        <f>C39*$D$11</f>
        <v>1441.5244880037324</v>
      </c>
      <c r="D40" s="41">
        <f>D39*$D$11</f>
        <v>1460.1317212383708</v>
      </c>
      <c r="E40" s="41">
        <f>E39*$D$11</f>
        <v>1473.0092062707752</v>
      </c>
      <c r="F40" s="41">
        <f t="shared" ref="F40:G40" si="0">F39*$D$11</f>
        <v>1491.6164395054134</v>
      </c>
      <c r="G40" s="41">
        <f t="shared" si="0"/>
        <v>1504.4939245378182</v>
      </c>
      <c r="H40" s="55"/>
      <c r="I40" s="56"/>
      <c r="J40" s="57"/>
      <c r="L40" s="2" t="s">
        <v>64</v>
      </c>
      <c r="N40" s="17"/>
    </row>
    <row r="41" spans="1:14" x14ac:dyDescent="0.2">
      <c r="A41" s="40"/>
      <c r="B41" s="2" t="s">
        <v>22</v>
      </c>
      <c r="C41" s="41">
        <f>C39-C40</f>
        <v>24768.011657518673</v>
      </c>
      <c r="D41" s="41">
        <f>D39-D40</f>
        <v>25087.717755822916</v>
      </c>
      <c r="E41" s="41">
        <f>E39-E40</f>
        <v>25308.976362288773</v>
      </c>
      <c r="F41" s="41">
        <f>F39-F40</f>
        <v>25628.682460593009</v>
      </c>
      <c r="G41" s="41">
        <f>G39-G40</f>
        <v>25849.941067058877</v>
      </c>
      <c r="H41" s="55"/>
      <c r="I41" s="56"/>
      <c r="J41" s="57"/>
      <c r="N41" s="17"/>
    </row>
    <row r="42" spans="1:14" ht="13.5" thickBot="1" x14ac:dyDescent="0.25">
      <c r="A42" s="42"/>
      <c r="B42" s="43" t="s">
        <v>27</v>
      </c>
      <c r="C42" s="44">
        <f>C39*$D$12</f>
        <v>2883.0489760074647</v>
      </c>
      <c r="D42" s="44">
        <f>D39*$D$12</f>
        <v>2920.2634424767416</v>
      </c>
      <c r="E42" s="44">
        <f>E39*$D$12</f>
        <v>2946.0184125415503</v>
      </c>
      <c r="F42" s="44">
        <f>F39*$D$12</f>
        <v>2983.2328790108268</v>
      </c>
      <c r="G42" s="44">
        <f>G39*$D$12</f>
        <v>3008.9878490756364</v>
      </c>
      <c r="H42" s="58"/>
      <c r="I42" s="59"/>
      <c r="J42" s="60"/>
      <c r="N42" s="17"/>
    </row>
    <row r="43" spans="1:14" x14ac:dyDescent="0.2">
      <c r="A43" s="2" t="s">
        <v>28</v>
      </c>
      <c r="B43" s="2"/>
      <c r="C43" s="14"/>
      <c r="D43" s="14"/>
      <c r="E43" s="10"/>
      <c r="F43" s="14"/>
      <c r="G43" s="14"/>
      <c r="N43" s="17"/>
    </row>
    <row r="44" spans="1:14" x14ac:dyDescent="0.2">
      <c r="A44" s="4">
        <v>28</v>
      </c>
      <c r="B44" s="5" t="s">
        <v>10</v>
      </c>
      <c r="C44" s="6">
        <f>(('Løntabel juni 2022'!C42/37*$D$9))+($B$110*((37-$D$9)/37))</f>
        <v>26639.412647228968</v>
      </c>
      <c r="D44" s="6">
        <f>(('Løntabel juni 2022'!D42/37*$D$9))+($B$110*((37-$D$9)/37))</f>
        <v>26963.333224842805</v>
      </c>
      <c r="E44" s="6">
        <f>(('Løntabel juni 2022'!E42/37*$D$9))+($B$110*((37-$D$9)/37))</f>
        <v>27187.566337191904</v>
      </c>
      <c r="F44" s="6">
        <f>(('Løntabel juni 2022'!F42/37*$D$9))+($B$110*((37-$D$9)/37))</f>
        <v>27511.486914805733</v>
      </c>
      <c r="G44" s="6">
        <f>(('Løntabel juni 2022'!G42/37*$D$9))+($B$110*((37-$D$9)/37))</f>
        <v>27735.635114492761</v>
      </c>
      <c r="N44" s="17"/>
    </row>
    <row r="45" spans="1:14" x14ac:dyDescent="0.2">
      <c r="A45" s="2"/>
      <c r="B45" s="2" t="s">
        <v>16</v>
      </c>
      <c r="C45" s="14">
        <f>C44*$D$11</f>
        <v>1465.1676955975934</v>
      </c>
      <c r="D45" s="14">
        <f>D44*$D$11</f>
        <v>1482.9833273663544</v>
      </c>
      <c r="E45" s="14">
        <f>E44*$D$11</f>
        <v>1495.3161485455546</v>
      </c>
      <c r="F45" s="14">
        <f>F44*$D$11</f>
        <v>1513.1317803143154</v>
      </c>
      <c r="G45" s="14">
        <f>G44*$D$11</f>
        <v>1525.4599312971018</v>
      </c>
      <c r="N45" s="17"/>
    </row>
    <row r="46" spans="1:14" x14ac:dyDescent="0.2">
      <c r="A46" s="2"/>
      <c r="B46" s="2" t="s">
        <v>22</v>
      </c>
      <c r="C46" s="14">
        <f>C44-C45</f>
        <v>25174.244951631375</v>
      </c>
      <c r="D46" s="14">
        <f>D44-D45</f>
        <v>25480.349897476452</v>
      </c>
      <c r="E46" s="14">
        <f>E44-E45</f>
        <v>25692.250188646351</v>
      </c>
      <c r="F46" s="14">
        <f>F44-F45</f>
        <v>25998.355134491419</v>
      </c>
      <c r="G46" s="14">
        <f>G44-G45</f>
        <v>26210.175183195661</v>
      </c>
      <c r="N46" s="17"/>
    </row>
    <row r="47" spans="1:14" x14ac:dyDescent="0.2">
      <c r="A47" s="2"/>
      <c r="B47" s="2" t="s">
        <v>27</v>
      </c>
      <c r="C47" s="14">
        <f>C44*$D$12</f>
        <v>2930.3353911951867</v>
      </c>
      <c r="D47" s="14">
        <f>D44*$D$12</f>
        <v>2965.9666547327088</v>
      </c>
      <c r="E47" s="14">
        <f>E44*$D$12</f>
        <v>2990.6322970911092</v>
      </c>
      <c r="F47" s="14">
        <f>F44*$D$12</f>
        <v>3026.2635606286308</v>
      </c>
      <c r="G47" s="14">
        <f>G44*$D$12</f>
        <v>3050.9198625942036</v>
      </c>
      <c r="N47" s="17"/>
    </row>
    <row r="48" spans="1:14" x14ac:dyDescent="0.2">
      <c r="A48" s="4">
        <v>29</v>
      </c>
      <c r="B48" s="5" t="s">
        <v>10</v>
      </c>
      <c r="C48" s="6">
        <f>(('Løntabel juni 2022'!C46/37*$D$9))+($B$110*((37-$D$9)/37))</f>
        <v>27079.005498741339</v>
      </c>
      <c r="D48" s="6">
        <f>(('Løntabel juni 2022'!D46/37*$D$9))+($B$110*((37-$D$9)/37))</f>
        <v>27387.599340852372</v>
      </c>
      <c r="E48" s="6">
        <f>(('Løntabel juni 2022'!E46/37*$D$9))+($B$110*((37-$D$9)/37))</f>
        <v>27601.186528195019</v>
      </c>
      <c r="F48" s="6">
        <f>(('Løntabel juni 2022'!F46/37*$D$9))+($B$110*((37-$D$9)/37))</f>
        <v>27909.695457643989</v>
      </c>
      <c r="G48" s="6">
        <f>(('Løntabel juni 2022'!G46/37*$D$9))+($B$110*((37-$D$9)/37))</f>
        <v>28123.367557648715</v>
      </c>
      <c r="N48" s="17"/>
    </row>
    <row r="49" spans="1:14" x14ac:dyDescent="0.2">
      <c r="A49" s="2"/>
      <c r="B49" s="2" t="s">
        <v>16</v>
      </c>
      <c r="C49" s="14">
        <f>C48*$D$11</f>
        <v>1489.3453024307737</v>
      </c>
      <c r="D49" s="14">
        <f>D48*$D$11</f>
        <v>1506.3179637468804</v>
      </c>
      <c r="E49" s="14">
        <f>E48*$D$11</f>
        <v>1518.0652590507261</v>
      </c>
      <c r="F49" s="14">
        <f>F48*$D$11</f>
        <v>1535.0332501704195</v>
      </c>
      <c r="G49" s="14">
        <f>G48*$D$11</f>
        <v>1546.7852156706792</v>
      </c>
      <c r="N49" s="17"/>
    </row>
    <row r="50" spans="1:14" x14ac:dyDescent="0.2">
      <c r="A50" s="2"/>
      <c r="B50" s="2" t="s">
        <v>22</v>
      </c>
      <c r="C50" s="14">
        <f>C48-C49</f>
        <v>25589.660196310564</v>
      </c>
      <c r="D50" s="14">
        <f>D48-D49</f>
        <v>25881.28137710549</v>
      </c>
      <c r="E50" s="14">
        <f>E48-E49</f>
        <v>26083.121269144292</v>
      </c>
      <c r="F50" s="14">
        <f>F48-F49</f>
        <v>26374.662207473571</v>
      </c>
      <c r="G50" s="14">
        <f>G48-G49</f>
        <v>26576.582341978035</v>
      </c>
      <c r="N50" s="17"/>
    </row>
    <row r="51" spans="1:14" x14ac:dyDescent="0.2">
      <c r="A51" s="2"/>
      <c r="B51" s="2" t="s">
        <v>27</v>
      </c>
      <c r="C51" s="14">
        <f>C48*$D$12</f>
        <v>2978.6906048615474</v>
      </c>
      <c r="D51" s="14">
        <f>D48*$D$12</f>
        <v>3012.6359274937608</v>
      </c>
      <c r="E51" s="14">
        <f>E48*$D$12</f>
        <v>3036.1305181014523</v>
      </c>
      <c r="F51" s="14">
        <f>F48*$D$12</f>
        <v>3070.066500340839</v>
      </c>
      <c r="G51" s="14">
        <f>G48*$D$12</f>
        <v>3093.5704313413585</v>
      </c>
      <c r="N51" s="17"/>
    </row>
    <row r="52" spans="1:14" x14ac:dyDescent="0.2">
      <c r="A52" s="4">
        <v>30</v>
      </c>
      <c r="B52" s="5" t="s">
        <v>10</v>
      </c>
      <c r="C52" s="6">
        <f>(('Løntabel juni 2022'!C50/37*$D$9))+($B$110*((37-$D$9)/37))</f>
        <v>27528.124896703641</v>
      </c>
      <c r="D52" s="6">
        <f>(('Løntabel juni 2022'!D50/37*$D$9))+($B$110*((37-$D$9)/37))</f>
        <v>27820.282424489174</v>
      </c>
      <c r="E52" s="6">
        <f>(('Løntabel juni 2022'!E50/37*$D$9))+($B$110*((37-$D$9)/37))</f>
        <v>28022.65052635644</v>
      </c>
      <c r="F52" s="6">
        <f>(('Løntabel juni 2022'!F50/37*$D$9))+($B$110*((37-$D$9)/37))</f>
        <v>28314.803154275065</v>
      </c>
      <c r="G52" s="6">
        <f>(('Løntabel juni 2022'!G50/37*$D$9))+($B$110*((37-$D$9)/37))</f>
        <v>28517.086343480263</v>
      </c>
      <c r="N52" s="17"/>
    </row>
    <row r="53" spans="1:14" x14ac:dyDescent="0.2">
      <c r="A53" s="2"/>
      <c r="B53" s="2" t="s">
        <v>16</v>
      </c>
      <c r="C53" s="14">
        <f>C52*$D$11</f>
        <v>1514.0468693187001</v>
      </c>
      <c r="D53" s="14">
        <f>D52*$D$11</f>
        <v>1530.1155333469046</v>
      </c>
      <c r="E53" s="14">
        <f>E52*$D$11</f>
        <v>1541.2457789496041</v>
      </c>
      <c r="F53" s="14">
        <f>F52*$D$11</f>
        <v>1557.3141734851285</v>
      </c>
      <c r="G53" s="14">
        <f>G52*$D$11</f>
        <v>1568.4397488914144</v>
      </c>
      <c r="N53" s="17"/>
    </row>
    <row r="54" spans="1:14" x14ac:dyDescent="0.2">
      <c r="A54" s="2"/>
      <c r="B54" s="2" t="s">
        <v>22</v>
      </c>
      <c r="C54" s="14">
        <f>C52-C53</f>
        <v>26014.078027384941</v>
      </c>
      <c r="D54" s="14">
        <f>D52-D53</f>
        <v>26290.166891142271</v>
      </c>
      <c r="E54" s="14">
        <f>E52-E53</f>
        <v>26481.404747406836</v>
      </c>
      <c r="F54" s="14">
        <f>F52-F53</f>
        <v>26757.488980789938</v>
      </c>
      <c r="G54" s="14">
        <f>G52-G53</f>
        <v>26948.646594588849</v>
      </c>
      <c r="N54" s="17"/>
    </row>
    <row r="55" spans="1:14" x14ac:dyDescent="0.2">
      <c r="A55" s="2"/>
      <c r="B55" s="2" t="s">
        <v>27</v>
      </c>
      <c r="C55" s="14">
        <f>C52*$D$12</f>
        <v>3028.0937386374003</v>
      </c>
      <c r="D55" s="14">
        <f>D52*$D$12</f>
        <v>3060.2310666938092</v>
      </c>
      <c r="E55" s="14">
        <f>E52*$D$12</f>
        <v>3082.4915578992081</v>
      </c>
      <c r="F55" s="14">
        <f>F52*$D$12</f>
        <v>3114.6283469702571</v>
      </c>
      <c r="G55" s="14">
        <f>G52*$D$12</f>
        <v>3136.8794977828288</v>
      </c>
      <c r="N55" s="17"/>
    </row>
    <row r="56" spans="1:14" x14ac:dyDescent="0.2">
      <c r="A56" s="2" t="s">
        <v>28</v>
      </c>
      <c r="B56" s="2"/>
      <c r="C56" s="10"/>
      <c r="D56" s="14"/>
      <c r="E56" s="14"/>
      <c r="F56" s="14"/>
      <c r="G56" s="14"/>
      <c r="N56" s="17"/>
    </row>
    <row r="57" spans="1:14" x14ac:dyDescent="0.2">
      <c r="A57" s="4">
        <v>31</v>
      </c>
      <c r="B57" s="5" t="s">
        <v>10</v>
      </c>
      <c r="C57" s="6">
        <f>(('Løntabel juni 2022'!C55/37*$D$9))+($B$110*((37-$D$9)/37))</f>
        <v>27987.422385682072</v>
      </c>
      <c r="D57" s="6">
        <f>(('Løntabel juni 2022'!D55/37*$D$9))+($B$110*((37-$D$9)/37))</f>
        <v>28262.295286870409</v>
      </c>
      <c r="E57" s="6">
        <f>(('Løntabel juni 2022'!E55/37*$D$9))+($B$110*((37-$D$9)/37))</f>
        <v>28452.520878062322</v>
      </c>
      <c r="F57" s="6">
        <f>(('Løntabel juni 2022'!F55/37*$D$9))+($B$110*((37-$D$9)/37))</f>
        <v>28727.393779250651</v>
      </c>
      <c r="G57" s="6">
        <f>(('Løntabel juni 2022'!G55/37*$D$9))+($B$110*((37-$D$9)/37))</f>
        <v>28917.619370442564</v>
      </c>
      <c r="N57" s="17"/>
    </row>
    <row r="58" spans="1:14" x14ac:dyDescent="0.2">
      <c r="A58" s="2"/>
      <c r="B58" s="2" t="s">
        <v>16</v>
      </c>
      <c r="C58" s="14">
        <f>C57*$D$11</f>
        <v>1539.3082312125139</v>
      </c>
      <c r="D58" s="14">
        <f>D57*$D$11</f>
        <v>1554.4262407778724</v>
      </c>
      <c r="E58" s="14">
        <f>E57*$D$11</f>
        <v>1564.8886482934277</v>
      </c>
      <c r="F58" s="14">
        <f>F57*$D$11</f>
        <v>1580.0066578587857</v>
      </c>
      <c r="G58" s="14">
        <f>G57*$D$11</f>
        <v>1590.469065374341</v>
      </c>
      <c r="N58" s="17"/>
    </row>
    <row r="59" spans="1:14" x14ac:dyDescent="0.2">
      <c r="A59" s="2"/>
      <c r="B59" s="2" t="s">
        <v>22</v>
      </c>
      <c r="C59" s="14">
        <f>C57-C58</f>
        <v>26448.114154469557</v>
      </c>
      <c r="D59" s="14">
        <f>D57-D58</f>
        <v>26707.869046092535</v>
      </c>
      <c r="E59" s="14">
        <f>E57-E58</f>
        <v>26887.632229768893</v>
      </c>
      <c r="F59" s="14">
        <f>F57-F58</f>
        <v>27147.387121391865</v>
      </c>
      <c r="G59" s="14">
        <f>G57-G58</f>
        <v>27327.150305068222</v>
      </c>
      <c r="N59" s="17"/>
    </row>
    <row r="60" spans="1:14" x14ac:dyDescent="0.2">
      <c r="A60" s="2"/>
      <c r="B60" s="2" t="s">
        <v>27</v>
      </c>
      <c r="C60" s="14">
        <f>C57*$D$12</f>
        <v>3078.6164624250277</v>
      </c>
      <c r="D60" s="14">
        <f>D57*$D$12</f>
        <v>3108.8524815557448</v>
      </c>
      <c r="E60" s="14">
        <f>E57*$D$12</f>
        <v>3129.7772965868553</v>
      </c>
      <c r="F60" s="14">
        <f>F57*$D$12</f>
        <v>3160.0133157175715</v>
      </c>
      <c r="G60" s="14">
        <f>G57*$D$12</f>
        <v>3180.9381307486819</v>
      </c>
      <c r="N60" s="17"/>
    </row>
    <row r="61" spans="1:14" x14ac:dyDescent="0.2">
      <c r="A61" s="2"/>
      <c r="B61" s="1"/>
      <c r="C61" s="2"/>
      <c r="D61" s="2"/>
      <c r="E61" s="2"/>
      <c r="F61" s="2"/>
      <c r="G61" s="2"/>
      <c r="N61" s="17"/>
    </row>
    <row r="62" spans="1:14" x14ac:dyDescent="0.2">
      <c r="A62" s="2"/>
      <c r="B62" s="1" t="s">
        <v>67</v>
      </c>
      <c r="C62" s="2"/>
      <c r="D62" s="2"/>
      <c r="E62" s="2"/>
      <c r="F62" s="2"/>
      <c r="G62" s="2"/>
      <c r="N62" s="17"/>
    </row>
    <row r="63" spans="1:14" x14ac:dyDescent="0.2">
      <c r="A63" s="4">
        <v>39</v>
      </c>
      <c r="B63" s="5" t="s">
        <v>10</v>
      </c>
      <c r="C63" s="6">
        <f>(('Løntabel juni 2022'!C61/37*$D$9))+($B$110*((37-$D$9)/37))</f>
        <v>32079.214973453138</v>
      </c>
      <c r="D63" s="6">
        <f>(('Løntabel juni 2022'!D61/37*$D$9))+($B$110*((37-$D$9)/37))</f>
        <v>32173.202676276735</v>
      </c>
      <c r="E63" s="6">
        <f>(('Løntabel juni 2022'!E61/37*$D$9))+($B$110*((37-$D$9)/37))</f>
        <v>32238.22790184529</v>
      </c>
      <c r="F63" s="6">
        <f>(('Løntabel juni 2022'!F61/37*$D$9))+($B$110*((37-$D$9)/37))</f>
        <v>32332.22286415963</v>
      </c>
      <c r="G63" s="6">
        <f>(('Løntabel juni 2022'!G61/37*$D$9))+($B$110*((37-$D$9)/37))</f>
        <v>32397.350875963759</v>
      </c>
      <c r="N63" s="17"/>
    </row>
    <row r="64" spans="1:14" x14ac:dyDescent="0.2">
      <c r="A64" s="2"/>
      <c r="B64" s="2" t="s">
        <v>16</v>
      </c>
      <c r="C64" s="14">
        <f>C63*$D$11</f>
        <v>1764.3568235399225</v>
      </c>
      <c r="D64" s="14">
        <f>D63*$D$11</f>
        <v>1769.5261471952203</v>
      </c>
      <c r="E64" s="14">
        <f>E63*$D$11</f>
        <v>1773.102534601491</v>
      </c>
      <c r="F64" s="14">
        <f>F63*$D$11</f>
        <v>1778.2722575287796</v>
      </c>
      <c r="G64" s="14">
        <f>G63*$D$11</f>
        <v>1781.8542981780067</v>
      </c>
      <c r="N64" s="17"/>
    </row>
    <row r="65" spans="1:14" x14ac:dyDescent="0.2">
      <c r="A65" s="2"/>
      <c r="B65" s="2" t="s">
        <v>22</v>
      </c>
      <c r="C65" s="14">
        <f>C63-C64</f>
        <v>30314.858149913216</v>
      </c>
      <c r="D65" s="14">
        <f>D63-D64</f>
        <v>30403.676529081513</v>
      </c>
      <c r="E65" s="14">
        <f>E63-E64</f>
        <v>30465.1253672438</v>
      </c>
      <c r="F65" s="14">
        <f>F63-F64</f>
        <v>30553.95060663085</v>
      </c>
      <c r="G65" s="14">
        <f>G63-G64</f>
        <v>30615.496577785751</v>
      </c>
      <c r="N65" s="17"/>
    </row>
    <row r="66" spans="1:14" x14ac:dyDescent="0.2">
      <c r="A66" s="2"/>
      <c r="B66" s="2" t="s">
        <v>27</v>
      </c>
      <c r="C66" s="14">
        <f>C63*$D$12</f>
        <v>3528.713647079845</v>
      </c>
      <c r="D66" s="14">
        <f>D63*$D$12</f>
        <v>3539.0522943904407</v>
      </c>
      <c r="E66" s="14">
        <f>E63*$D$12</f>
        <v>3546.205069202982</v>
      </c>
      <c r="F66" s="14">
        <f>F63*$D$12</f>
        <v>3556.5445150575592</v>
      </c>
      <c r="G66" s="14">
        <f>G63*$D$12</f>
        <v>3563.7085963560135</v>
      </c>
      <c r="N66" s="17"/>
    </row>
    <row r="67" spans="1:14" x14ac:dyDescent="0.2">
      <c r="A67" s="2"/>
      <c r="E67" s="9"/>
    </row>
    <row r="70" spans="1:14" x14ac:dyDescent="0.2">
      <c r="A70" s="22" t="s">
        <v>100</v>
      </c>
    </row>
    <row r="71" spans="1:14" x14ac:dyDescent="0.2">
      <c r="A71" s="12" t="s">
        <v>95</v>
      </c>
    </row>
    <row r="72" spans="1:14" x14ac:dyDescent="0.2">
      <c r="A72" s="12" t="s">
        <v>69</v>
      </c>
      <c r="B72" s="32">
        <v>2.5000000000000001E-2</v>
      </c>
    </row>
    <row r="74" spans="1:14" x14ac:dyDescent="0.2">
      <c r="A74" s="28" t="s">
        <v>87</v>
      </c>
      <c r="B74" s="28"/>
      <c r="C74" s="28"/>
    </row>
    <row r="105" spans="1:3" ht="11.1" customHeight="1" x14ac:dyDescent="0.2"/>
    <row r="106" spans="1:3" ht="14.1" customHeight="1" x14ac:dyDescent="0.2"/>
    <row r="107" spans="1:3" ht="18.75" customHeight="1" x14ac:dyDescent="0.2"/>
    <row r="108" spans="1:3" ht="18.75" customHeight="1" x14ac:dyDescent="0.2"/>
    <row r="109" spans="1:3" ht="18.75" customHeight="1" x14ac:dyDescent="0.2">
      <c r="B109" s="12" t="s">
        <v>92</v>
      </c>
      <c r="C109" s="12" t="s">
        <v>96</v>
      </c>
    </row>
    <row r="110" spans="1:3" ht="18.75" customHeight="1" x14ac:dyDescent="0.2">
      <c r="A110" s="12" t="s">
        <v>91</v>
      </c>
      <c r="B110" s="25">
        <f>C110*(1+B72)</f>
        <v>277.23655571362065</v>
      </c>
      <c r="C110" s="30">
        <f>'Deltid oktober 2021'!B110</f>
        <v>270.47468850109334</v>
      </c>
    </row>
    <row r="111" spans="1:3" ht="18.75" customHeight="1" x14ac:dyDescent="0.2"/>
    <row r="112" spans="1:3" ht="18.75" customHeight="1" x14ac:dyDescent="0.2"/>
    <row r="113" ht="18.75" customHeight="1" x14ac:dyDescent="0.2"/>
  </sheetData>
  <mergeCells count="3">
    <mergeCell ref="F9:G12"/>
    <mergeCell ref="I9:J12"/>
    <mergeCell ref="H39:J4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105"/>
  <sheetViews>
    <sheetView topLeftCell="A13" workbookViewId="0">
      <selection activeCell="C39" sqref="C39"/>
    </sheetView>
  </sheetViews>
  <sheetFormatPr defaultColWidth="8.7109375" defaultRowHeight="12.75" x14ac:dyDescent="0.2"/>
  <cols>
    <col min="1" max="1" width="9.42578125" style="12" customWidth="1"/>
    <col min="2" max="2" width="16.140625" style="12" customWidth="1"/>
    <col min="3" max="3" width="11.28515625" style="12" customWidth="1"/>
    <col min="4" max="7" width="10.85546875" style="12" customWidth="1"/>
    <col min="8" max="8" width="8.7109375" style="12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74</v>
      </c>
    </row>
    <row r="4" spans="1:18" ht="13.5" thickBot="1" x14ac:dyDescent="0.25">
      <c r="A4" s="12" t="s">
        <v>88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19">
        <f>+'Løntabel oktober 2020'!D7</f>
        <v>6.7407196430266936E-3</v>
      </c>
    </row>
    <row r="8" spans="1:18" ht="13.5" thickBot="1" x14ac:dyDescent="0.25"/>
    <row r="9" spans="1:18" ht="13.5" thickBot="1" x14ac:dyDescent="0.25">
      <c r="A9" s="12" t="s">
        <v>83</v>
      </c>
      <c r="D9" s="27">
        <v>32</v>
      </c>
      <c r="F9" s="50" t="s">
        <v>89</v>
      </c>
      <c r="G9" s="50"/>
      <c r="I9" s="51" t="s">
        <v>90</v>
      </c>
      <c r="J9" s="51"/>
      <c r="N9" s="2"/>
      <c r="Q9" s="25"/>
    </row>
    <row r="10" spans="1:18" x14ac:dyDescent="0.2">
      <c r="D10" s="26"/>
      <c r="F10" s="50"/>
      <c r="G10" s="50"/>
      <c r="I10" s="51"/>
      <c r="J10" s="51"/>
      <c r="N10" s="2"/>
      <c r="Q10" s="25"/>
    </row>
    <row r="11" spans="1:18" x14ac:dyDescent="0.2">
      <c r="A11" s="12" t="s">
        <v>1</v>
      </c>
      <c r="D11" s="13">
        <v>5.5E-2</v>
      </c>
      <c r="F11" s="50"/>
      <c r="G11" s="50"/>
      <c r="I11" s="51"/>
      <c r="J11" s="51"/>
      <c r="N11" s="2"/>
      <c r="Q11" s="25"/>
    </row>
    <row r="12" spans="1:18" ht="13.15" customHeight="1" x14ac:dyDescent="0.2">
      <c r="A12" s="12" t="s">
        <v>2</v>
      </c>
      <c r="D12" s="13">
        <v>0.11</v>
      </c>
      <c r="F12" s="50"/>
      <c r="G12" s="50"/>
      <c r="I12" s="51"/>
      <c r="J12" s="51"/>
    </row>
    <row r="13" spans="1:18" ht="13.15" customHeight="1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30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2020'!C15/37*$D$9))+($B$105*((37-$D$9)/37))</f>
        <v>22136.141037073372</v>
      </c>
      <c r="D18" s="6">
        <f>(('Løntabel oktober 2020'!D15/37*$D$9))+($B$105*((37-$D$9)/37))</f>
        <v>22498.060548664816</v>
      </c>
      <c r="E18" s="6">
        <f>(('Løntabel oktober 2020'!E15/37*$D$9))+($B$105*((37-$D$9)/37))</f>
        <v>22748.635767607884</v>
      </c>
      <c r="F18" s="6">
        <f>(('Løntabel oktober 2020'!F15/37*$D$9))+($B$105*((37-$D$9)/37))</f>
        <v>23110.565610286827</v>
      </c>
      <c r="G18" s="6">
        <f>(('Løntabel oktober 2020'!G15/37*$D$9))+($B$105*((37-$D$9)/37))</f>
        <v>23361.151363247038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2" t="s">
        <v>16</v>
      </c>
      <c r="C19" s="14">
        <f>C18*$D$11</f>
        <v>1217.4877570390354</v>
      </c>
      <c r="D19" s="14">
        <f>D18*$D$11</f>
        <v>1237.3933301765649</v>
      </c>
      <c r="E19" s="14">
        <f>E18*$D$11</f>
        <v>1251.1749672184337</v>
      </c>
      <c r="F19" s="14">
        <f>F18*$D$11</f>
        <v>1271.0811085657756</v>
      </c>
      <c r="G19" s="14">
        <f>G18*$D$11</f>
        <v>1284.8633249785871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">
      <c r="A20" s="2"/>
      <c r="B20" s="12" t="s">
        <v>22</v>
      </c>
      <c r="C20" s="14">
        <f>C18-C19</f>
        <v>20918.653280034338</v>
      </c>
      <c r="D20" s="14">
        <f>D18-D19</f>
        <v>21260.667218488252</v>
      </c>
      <c r="E20" s="14">
        <f>E18-E19</f>
        <v>21497.46080038945</v>
      </c>
      <c r="F20" s="14">
        <f>F18-F19</f>
        <v>21839.48450172105</v>
      </c>
      <c r="G20" s="14">
        <f>G18-G19</f>
        <v>22076.288038268453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">
      <c r="A21" s="2"/>
      <c r="B21" s="12" t="s">
        <v>27</v>
      </c>
      <c r="C21" s="14">
        <f>C18*$D$12</f>
        <v>2434.9755140780708</v>
      </c>
      <c r="D21" s="14">
        <f>D18*$D$12</f>
        <v>2474.7866603531297</v>
      </c>
      <c r="E21" s="14">
        <f>E18*$D$12</f>
        <v>2502.3499344368674</v>
      </c>
      <c r="F21" s="14">
        <f>F18*$D$12</f>
        <v>2542.1622171315512</v>
      </c>
      <c r="G21" s="14">
        <f>G18*$D$12</f>
        <v>2569.7266499571742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">
      <c r="A24" s="4">
        <v>24</v>
      </c>
      <c r="B24" s="5" t="s">
        <v>10</v>
      </c>
      <c r="C24" s="6">
        <f>(('Løntabel oktober 2020'!C21/37*$D$9))+($B$105*((37-$D$9)/37))</f>
        <v>23888.840309783776</v>
      </c>
      <c r="D24" s="6">
        <f>(('Løntabel oktober 2020'!D21/37*$D$9))+($B$105*((37-$D$9)/37))</f>
        <v>24248.531320899951</v>
      </c>
      <c r="E24" s="6">
        <f>(('Løntabel oktober 2020'!E21/37*$D$9))+($B$105*((37-$D$9)/37))</f>
        <v>24497.594249935039</v>
      </c>
      <c r="F24" s="6">
        <f>(('Løntabel oktober 2020'!F21/37*$D$9))+($B$105*((37-$D$9)/37))</f>
        <v>24857.285261051213</v>
      </c>
      <c r="G24" s="6">
        <f>(('Løntabel oktober 2020'!G21/37*$D$9))+($B$105*((37-$D$9)/37))</f>
        <v>25106.251643912972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">
      <c r="A25" s="2"/>
      <c r="B25" s="2" t="s">
        <v>16</v>
      </c>
      <c r="C25" s="14">
        <f>C24*$D$11</f>
        <v>1313.8862170381078</v>
      </c>
      <c r="D25" s="14">
        <f>D24*$D$11</f>
        <v>1333.6692226494972</v>
      </c>
      <c r="E25" s="14">
        <f>E24*$D$11</f>
        <v>1347.367683746427</v>
      </c>
      <c r="F25" s="14">
        <f>F24*$D$11</f>
        <v>1367.1506893578166</v>
      </c>
      <c r="G25" s="14">
        <f>G24*$D$11</f>
        <v>1380.8438404152134</v>
      </c>
      <c r="I25" s="2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4">
        <f>C24-C25</f>
        <v>22574.954092745669</v>
      </c>
      <c r="D26" s="14">
        <f>D24-D25</f>
        <v>22914.862098250454</v>
      </c>
      <c r="E26" s="14">
        <f>E24-E25</f>
        <v>23150.226566188612</v>
      </c>
      <c r="F26" s="14">
        <f>F24-F25</f>
        <v>23490.134571693397</v>
      </c>
      <c r="G26" s="14">
        <f>G24-G25</f>
        <v>23725.407803497757</v>
      </c>
      <c r="I26" s="2"/>
      <c r="K26" s="2"/>
      <c r="L26" s="2"/>
    </row>
    <row r="27" spans="1:13" x14ac:dyDescent="0.2">
      <c r="A27" s="2"/>
      <c r="B27" s="2" t="s">
        <v>27</v>
      </c>
      <c r="C27" s="14">
        <f>C24*$D$12</f>
        <v>2627.7724340762156</v>
      </c>
      <c r="D27" s="14">
        <f>D24*$D$12</f>
        <v>2667.3384452989944</v>
      </c>
      <c r="E27" s="14">
        <f>E24*$D$12</f>
        <v>2694.735367492854</v>
      </c>
      <c r="F27" s="14">
        <f>F24*$D$12</f>
        <v>2734.3013787156333</v>
      </c>
      <c r="G27" s="14">
        <f>G24*$D$12</f>
        <v>2761.6876808304269</v>
      </c>
      <c r="I27" s="2" t="s">
        <v>45</v>
      </c>
      <c r="K27" s="12" t="s">
        <v>46</v>
      </c>
      <c r="L27" s="12" t="s">
        <v>47</v>
      </c>
    </row>
    <row r="28" spans="1:13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">
      <c r="A29" s="4">
        <v>25</v>
      </c>
      <c r="B29" s="5" t="s">
        <v>10</v>
      </c>
      <c r="C29" s="6">
        <f>(('Løntabel oktober 2020'!C26/37*$D$9))+($B$105*((37-$D$9)/37))</f>
        <v>24273.292437922599</v>
      </c>
      <c r="D29" s="6">
        <f>(('Løntabel oktober 2020'!D26/37*$D$9))+($B$105*((37-$D$9)/37))</f>
        <v>24621.724704152301</v>
      </c>
      <c r="E29" s="6">
        <f>(('Løntabel oktober 2020'!E26/37*$D$9))+($B$105*((37-$D$9)/37))</f>
        <v>24862.919709574209</v>
      </c>
      <c r="F29" s="6">
        <f>(('Løntabel oktober 2020'!F26/37*$D$9))+($B$105*((37-$D$9)/37))</f>
        <v>25211.534237884291</v>
      </c>
      <c r="G29" s="6">
        <f>(('Løntabel oktober 2020'!G26/37*$D$9))+($B$105*((37-$D$9)/37))</f>
        <v>25452.719567937325</v>
      </c>
      <c r="I29" s="2" t="s">
        <v>51</v>
      </c>
      <c r="L29" s="12" t="s">
        <v>52</v>
      </c>
    </row>
    <row r="30" spans="1:13" x14ac:dyDescent="0.2">
      <c r="A30" s="2"/>
      <c r="B30" s="2" t="s">
        <v>16</v>
      </c>
      <c r="C30" s="14">
        <f>C29*$D$11</f>
        <v>1335.031084085743</v>
      </c>
      <c r="D30" s="14">
        <f>D29*$D$11</f>
        <v>1354.1948587283766</v>
      </c>
      <c r="E30" s="14">
        <f>E29*$D$11</f>
        <v>1367.4605840265815</v>
      </c>
      <c r="F30" s="14">
        <f>F29*$D$11</f>
        <v>1386.6343830836361</v>
      </c>
      <c r="G30" s="14">
        <f>G29*$D$11</f>
        <v>1399.899576236553</v>
      </c>
      <c r="I30" s="11" t="s">
        <v>53</v>
      </c>
      <c r="L30" s="12" t="s">
        <v>54</v>
      </c>
    </row>
    <row r="31" spans="1:13" x14ac:dyDescent="0.2">
      <c r="A31" s="2"/>
      <c r="B31" s="2" t="s">
        <v>22</v>
      </c>
      <c r="C31" s="14">
        <f>C29-C30</f>
        <v>22938.261353836857</v>
      </c>
      <c r="D31" s="14">
        <f>D29-D30</f>
        <v>23267.529845423924</v>
      </c>
      <c r="E31" s="14">
        <f>E29-E30</f>
        <v>23495.459125547626</v>
      </c>
      <c r="F31" s="14">
        <f>F29-F30</f>
        <v>23824.899854800653</v>
      </c>
      <c r="G31" s="14">
        <f>G29-G30</f>
        <v>24052.819991700773</v>
      </c>
      <c r="I31" s="11"/>
    </row>
    <row r="32" spans="1:13" x14ac:dyDescent="0.2">
      <c r="A32" s="2"/>
      <c r="B32" s="2" t="s">
        <v>27</v>
      </c>
      <c r="C32" s="14">
        <f>C29*$D$12</f>
        <v>2670.0621681714861</v>
      </c>
      <c r="D32" s="14">
        <f>D29*$D$12</f>
        <v>2708.3897174567533</v>
      </c>
      <c r="E32" s="14">
        <f>E29*$D$12</f>
        <v>2734.921168053163</v>
      </c>
      <c r="F32" s="14">
        <f>F29*$D$12</f>
        <v>2773.2687661672721</v>
      </c>
      <c r="G32" s="14">
        <f>G29*$D$12</f>
        <v>2799.799152473106</v>
      </c>
      <c r="I32" s="11" t="s">
        <v>55</v>
      </c>
      <c r="L32" s="2" t="s">
        <v>56</v>
      </c>
    </row>
    <row r="33" spans="1:12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">
      <c r="A34" s="4">
        <v>26</v>
      </c>
      <c r="B34" s="5" t="s">
        <v>10</v>
      </c>
      <c r="C34" s="6">
        <f>(('Løntabel oktober 2020'!C31/37*$D$9))+($B$105*((37-$D$9)/37))</f>
        <v>24666.587096986681</v>
      </c>
      <c r="D34" s="6">
        <f>(('Løntabel oktober 2020'!D31/37*$D$9))+($B$105*((37-$D$9)/37))</f>
        <v>25003.131184440845</v>
      </c>
      <c r="E34" s="6">
        <f>(('Løntabel oktober 2020'!E31/37*$D$9))+($B$105*((37-$D$9)/37))</f>
        <v>25236.003182463057</v>
      </c>
      <c r="F34" s="6">
        <f>(('Løntabel oktober 2020'!F31/37*$D$9))+($B$105*((37-$D$9)/37))</f>
        <v>25572.474441409708</v>
      </c>
      <c r="G34" s="6">
        <f>(('Løntabel oktober 2020'!G31/37*$D$9))+($B$105*((37-$D$9)/37))</f>
        <v>25805.354828200379</v>
      </c>
      <c r="L34" s="12" t="s">
        <v>59</v>
      </c>
    </row>
    <row r="35" spans="1:12" x14ac:dyDescent="0.2">
      <c r="A35" s="2"/>
      <c r="B35" s="2" t="s">
        <v>16</v>
      </c>
      <c r="C35" s="14">
        <f>C34*$D$11</f>
        <v>1356.6622903342675</v>
      </c>
      <c r="D35" s="14">
        <f>D34*$D$11</f>
        <v>1375.1722151442464</v>
      </c>
      <c r="E35" s="14">
        <f>E34*$D$11</f>
        <v>1387.9801750354682</v>
      </c>
      <c r="F35" s="14">
        <f>F34*$D$11</f>
        <v>1406.486094277534</v>
      </c>
      <c r="G35" s="14">
        <f>G34*$D$11</f>
        <v>1419.2945155510208</v>
      </c>
      <c r="L35" s="12" t="s">
        <v>60</v>
      </c>
    </row>
    <row r="36" spans="1:12" x14ac:dyDescent="0.2">
      <c r="A36" s="2"/>
      <c r="B36" s="2" t="s">
        <v>22</v>
      </c>
      <c r="C36" s="14">
        <f>C34-C35</f>
        <v>23309.924806652412</v>
      </c>
      <c r="D36" s="14">
        <f>D34-D35</f>
        <v>23627.958969296596</v>
      </c>
      <c r="E36" s="14">
        <f>E34-E35</f>
        <v>23848.02300742759</v>
      </c>
      <c r="F36" s="14">
        <f>F34-F35</f>
        <v>24165.988347132174</v>
      </c>
      <c r="G36" s="14">
        <f>G34-G35</f>
        <v>24386.060312649359</v>
      </c>
      <c r="L36" s="12" t="s">
        <v>61</v>
      </c>
    </row>
    <row r="37" spans="1:12" x14ac:dyDescent="0.2">
      <c r="A37" s="2"/>
      <c r="B37" s="2" t="s">
        <v>27</v>
      </c>
      <c r="C37" s="14">
        <f>C34*$D$12</f>
        <v>2713.324580668535</v>
      </c>
      <c r="D37" s="14">
        <f>D34*$D$12</f>
        <v>2750.3444302884927</v>
      </c>
      <c r="E37" s="14">
        <f>E34*$D$12</f>
        <v>2775.9603500709363</v>
      </c>
      <c r="F37" s="14">
        <f>F34*$D$12</f>
        <v>2812.972188555068</v>
      </c>
      <c r="G37" s="14">
        <f>G34*$D$12</f>
        <v>2838.5890311020416</v>
      </c>
      <c r="L37" s="12" t="s">
        <v>62</v>
      </c>
    </row>
    <row r="38" spans="1:12" x14ac:dyDescent="0.2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">
      <c r="A39" s="4">
        <v>28</v>
      </c>
      <c r="B39" s="5" t="s">
        <v>10</v>
      </c>
      <c r="C39" s="6">
        <f>(('Løntabel oktober 2020'!C36/37*$D$9))+($B$105*((37-$D$9)/37))</f>
        <v>25480.069485632688</v>
      </c>
      <c r="D39" s="6">
        <f>(('Løntabel oktober 2020'!D36/37*$D$9))+($B$105*((37-$D$9)/37))</f>
        <v>25789.893089280544</v>
      </c>
      <c r="E39" s="6">
        <f>(('Løntabel oktober 2020'!E36/37*$D$9))+($B$105*((37-$D$9)/37))</f>
        <v>26004.367610896134</v>
      </c>
      <c r="F39" s="6">
        <f>(('Løntabel oktober 2020'!F36/37*$D$9))+($B$105*((37-$D$9)/37))</f>
        <v>26314.191214543986</v>
      </c>
      <c r="G39" s="6">
        <f>(('Løntabel oktober 2020'!G36/37*$D$9))+($B$105*((37-$D$9)/37))</f>
        <v>26528.584518883563</v>
      </c>
      <c r="L39" s="12" t="s">
        <v>64</v>
      </c>
    </row>
    <row r="40" spans="1:12" x14ac:dyDescent="0.2">
      <c r="A40" s="2"/>
      <c r="B40" s="2" t="s">
        <v>16</v>
      </c>
      <c r="C40" s="14">
        <f>C39*$D$11</f>
        <v>1401.403821709798</v>
      </c>
      <c r="D40" s="14">
        <f>D39*$D$11</f>
        <v>1418.4441199104299</v>
      </c>
      <c r="E40" s="14">
        <f>E39*$D$11</f>
        <v>1430.2402185992873</v>
      </c>
      <c r="F40" s="14">
        <f>F39*$D$11</f>
        <v>1447.2805167999193</v>
      </c>
      <c r="G40" s="14">
        <f>G39*$D$11</f>
        <v>1459.0721485385959</v>
      </c>
      <c r="L40" s="2" t="s">
        <v>65</v>
      </c>
    </row>
    <row r="41" spans="1:12" x14ac:dyDescent="0.2">
      <c r="A41" s="2"/>
      <c r="B41" s="2" t="s">
        <v>22</v>
      </c>
      <c r="C41" s="14">
        <f>C39-C40</f>
        <v>24078.66566392289</v>
      </c>
      <c r="D41" s="14">
        <f>D39-D40</f>
        <v>24371.448969370114</v>
      </c>
      <c r="E41" s="14">
        <f>E39-E40</f>
        <v>24574.127392296847</v>
      </c>
      <c r="F41" s="14">
        <f>F39-F40</f>
        <v>24866.910697744068</v>
      </c>
      <c r="G41" s="14">
        <f>G39-G40</f>
        <v>25069.512370344968</v>
      </c>
      <c r="L41" s="12" t="s">
        <v>66</v>
      </c>
    </row>
    <row r="42" spans="1:12" x14ac:dyDescent="0.2">
      <c r="A42" s="2"/>
      <c r="B42" s="2" t="s">
        <v>27</v>
      </c>
      <c r="C42" s="14">
        <f>C39*$D$12</f>
        <v>2802.8076434195959</v>
      </c>
      <c r="D42" s="14">
        <f>D39*$D$12</f>
        <v>2836.8882398208598</v>
      </c>
      <c r="E42" s="14">
        <f>E39*$D$12</f>
        <v>2860.4804371985747</v>
      </c>
      <c r="F42" s="14">
        <f>F39*$D$12</f>
        <v>2894.5610335998385</v>
      </c>
      <c r="G42" s="14">
        <f>G39*$D$12</f>
        <v>2918.1442970771918</v>
      </c>
    </row>
    <row r="43" spans="1:12" x14ac:dyDescent="0.2">
      <c r="A43" s="4">
        <v>29</v>
      </c>
      <c r="B43" s="5" t="s">
        <v>10</v>
      </c>
      <c r="C43" s="6">
        <f>(('Løntabel oktober 2020'!C40/37*$D$9))+($B$105*((37-$D$9)/37))</f>
        <v>25900.531323521132</v>
      </c>
      <c r="D43" s="6">
        <f>(('Løntabel oktober 2020'!D40/37*$D$9))+($B$105*((37-$D$9)/37))</f>
        <v>26195.695208849713</v>
      </c>
      <c r="E43" s="6">
        <f>(('Løntabel oktober 2020'!E40/37*$D$9))+($B$105*((37-$D$9)/37))</f>
        <v>26399.987114485913</v>
      </c>
      <c r="F43" s="6">
        <f>(('Løntabel oktober 2020'!F40/37*$D$9))+($B$105*((37-$D$9)/37))</f>
        <v>26695.069782538496</v>
      </c>
      <c r="G43" s="6">
        <f>(('Løntabel oktober 2020'!G40/37*$D$9))+($B$105*((37-$D$9)/37))</f>
        <v>26899.442905450713</v>
      </c>
    </row>
    <row r="44" spans="1:12" x14ac:dyDescent="0.2">
      <c r="A44" s="2"/>
      <c r="B44" s="2" t="s">
        <v>16</v>
      </c>
      <c r="C44" s="14">
        <f>C43*$D$11</f>
        <v>1424.5292227936623</v>
      </c>
      <c r="D44" s="14">
        <f>D43*$D$11</f>
        <v>1440.7632364867343</v>
      </c>
      <c r="E44" s="14">
        <f>E43*$D$11</f>
        <v>1451.9992912967252</v>
      </c>
      <c r="F44" s="14">
        <f>F43*$D$11</f>
        <v>1468.2288380396174</v>
      </c>
      <c r="G44" s="14">
        <f>G43*$D$11</f>
        <v>1479.4693597997891</v>
      </c>
    </row>
    <row r="45" spans="1:12" x14ac:dyDescent="0.2">
      <c r="A45" s="2"/>
      <c r="B45" s="2" t="s">
        <v>22</v>
      </c>
      <c r="C45" s="14">
        <f>C43-C44</f>
        <v>24476.00210072747</v>
      </c>
      <c r="D45" s="14">
        <f>D43-D44</f>
        <v>24754.931972362978</v>
      </c>
      <c r="E45" s="14">
        <f>E43-E44</f>
        <v>24947.987823189189</v>
      </c>
      <c r="F45" s="14">
        <f>F43-F44</f>
        <v>25226.840944498879</v>
      </c>
      <c r="G45" s="14">
        <f>G43-G44</f>
        <v>25419.973545650922</v>
      </c>
    </row>
    <row r="46" spans="1:12" x14ac:dyDescent="0.2">
      <c r="A46" s="2"/>
      <c r="B46" s="2" t="s">
        <v>27</v>
      </c>
      <c r="C46" s="14">
        <f>C43*$D$12</f>
        <v>2849.0584455873245</v>
      </c>
      <c r="D46" s="14">
        <f>D43*$D$12</f>
        <v>2881.5264729734686</v>
      </c>
      <c r="E46" s="14">
        <f>E43*$D$12</f>
        <v>2903.9985825934505</v>
      </c>
      <c r="F46" s="14">
        <f>F43*$D$12</f>
        <v>2936.4576760792347</v>
      </c>
      <c r="G46" s="14">
        <f>G43*$D$12</f>
        <v>2958.9387195995782</v>
      </c>
    </row>
    <row r="47" spans="1:12" x14ac:dyDescent="0.2">
      <c r="A47" s="4">
        <v>30</v>
      </c>
      <c r="B47" s="5" t="s">
        <v>10</v>
      </c>
      <c r="C47" s="6">
        <f>(('Løntabel oktober 2020'!C44/37*$D$9))+($B$105*((37-$D$9)/37))</f>
        <v>26330.105114015922</v>
      </c>
      <c r="D47" s="6">
        <f>(('Løntabel oktober 2020'!D44/37*$D$9))+($B$105*((37-$D$9)/37))</f>
        <v>26609.547990903087</v>
      </c>
      <c r="E47" s="6">
        <f>(('Løntabel oktober 2020'!E44/37*$D$9))+($B$105*((37-$D$9)/37))</f>
        <v>26803.109063946864</v>
      </c>
      <c r="F47" s="6">
        <f>(('Løntabel oktober 2020'!F44/37*$D$9))+($B$105*((37-$D$9)/37))</f>
        <v>27082.547254208581</v>
      </c>
      <c r="G47" s="6">
        <f>(('Løntabel oktober 2020'!G44/37*$D$9))+($B$105*((37-$D$9)/37))</f>
        <v>27276.027109976345</v>
      </c>
    </row>
    <row r="48" spans="1:12" x14ac:dyDescent="0.2">
      <c r="A48" s="2"/>
      <c r="B48" s="2" t="s">
        <v>16</v>
      </c>
      <c r="C48" s="14">
        <f>C47*$D$11</f>
        <v>1448.1557812708757</v>
      </c>
      <c r="D48" s="14">
        <f>D47*$D$11</f>
        <v>1463.5251394996699</v>
      </c>
      <c r="E48" s="14">
        <f>E47*$D$11</f>
        <v>1474.1709985170776</v>
      </c>
      <c r="F48" s="14">
        <f>F47*$D$11</f>
        <v>1489.5400989814721</v>
      </c>
      <c r="G48" s="14">
        <f>G47*$D$11</f>
        <v>1500.1814910486989</v>
      </c>
    </row>
    <row r="49" spans="1:7" x14ac:dyDescent="0.2">
      <c r="A49" s="2"/>
      <c r="B49" s="2" t="s">
        <v>22</v>
      </c>
      <c r="C49" s="14">
        <f>C47-C48</f>
        <v>24881.949332745047</v>
      </c>
      <c r="D49" s="14">
        <f>D47-D48</f>
        <v>25146.022851403417</v>
      </c>
      <c r="E49" s="14">
        <f>E47-E48</f>
        <v>25328.938065429786</v>
      </c>
      <c r="F49" s="14">
        <f>F47-F48</f>
        <v>25593.007155227107</v>
      </c>
      <c r="G49" s="14">
        <f>G47-G48</f>
        <v>25775.845618927648</v>
      </c>
    </row>
    <row r="50" spans="1:7" x14ac:dyDescent="0.2">
      <c r="A50" s="2"/>
      <c r="B50" s="2" t="s">
        <v>27</v>
      </c>
      <c r="C50" s="14">
        <f>C47*$D$12</f>
        <v>2896.3115625417513</v>
      </c>
      <c r="D50" s="14">
        <f>D47*$D$12</f>
        <v>2927.0502789993398</v>
      </c>
      <c r="E50" s="14">
        <f>E47*$D$12</f>
        <v>2948.3419970341552</v>
      </c>
      <c r="F50" s="14">
        <f>F47*$D$12</f>
        <v>2979.0801979629441</v>
      </c>
      <c r="G50" s="14">
        <f>G47*$D$12</f>
        <v>3000.3629820973979</v>
      </c>
    </row>
    <row r="51" spans="1:7" x14ac:dyDescent="0.2">
      <c r="A51" s="2" t="s">
        <v>28</v>
      </c>
      <c r="B51" s="2"/>
      <c r="C51" s="10"/>
      <c r="D51" s="14"/>
      <c r="E51" s="14"/>
      <c r="F51" s="14"/>
      <c r="G51" s="14"/>
    </row>
    <row r="52" spans="1:7" x14ac:dyDescent="0.2">
      <c r="A52" s="4">
        <v>31</v>
      </c>
      <c r="B52" s="5" t="s">
        <v>10</v>
      </c>
      <c r="C52" s="6">
        <f>(('Løntabel oktober 2020'!C49/37*$D$9))+($B$105*((37-$D$9)/37))</f>
        <v>26769.414046563441</v>
      </c>
      <c r="D52" s="6">
        <f>(('Løntabel oktober 2020'!D49/37*$D$9))+($B$105*((37-$D$9)/37))</f>
        <v>27032.324521157734</v>
      </c>
      <c r="E52" s="6">
        <f>(('Løntabel oktober 2020'!E49/37*$D$9))+($B$105*((37-$D$9)/37))</f>
        <v>27214.271523732499</v>
      </c>
      <c r="F52" s="6">
        <f>(('Løntabel oktober 2020'!F49/37*$D$9))+($B$105*((37-$D$9)/37))</f>
        <v>27477.181998326785</v>
      </c>
      <c r="G52" s="6">
        <f>(('Løntabel oktober 2020'!G49/37*$D$9))+($B$105*((37-$D$9)/37))</f>
        <v>27659.129000901547</v>
      </c>
    </row>
    <row r="53" spans="1:7" x14ac:dyDescent="0.2">
      <c r="A53" s="2"/>
      <c r="B53" s="2" t="s">
        <v>16</v>
      </c>
      <c r="C53" s="14">
        <f>C52*$D$11</f>
        <v>1472.3177725609892</v>
      </c>
      <c r="D53" s="14">
        <f>D52*$D$11</f>
        <v>1486.7778486636753</v>
      </c>
      <c r="E53" s="14">
        <f>E52*$D$11</f>
        <v>1496.7849338052874</v>
      </c>
      <c r="F53" s="14">
        <f>F52*$D$11</f>
        <v>1511.2450099079731</v>
      </c>
      <c r="G53" s="14">
        <f>G52*$D$11</f>
        <v>1521.252095049585</v>
      </c>
    </row>
    <row r="54" spans="1:7" x14ac:dyDescent="0.2">
      <c r="A54" s="2"/>
      <c r="B54" s="2" t="s">
        <v>22</v>
      </c>
      <c r="C54" s="14">
        <f>C52-C53</f>
        <v>25297.096274002452</v>
      </c>
      <c r="D54" s="14">
        <f>D52-D53</f>
        <v>25545.54667249406</v>
      </c>
      <c r="E54" s="14">
        <f>E52-E53</f>
        <v>25717.486589927212</v>
      </c>
      <c r="F54" s="14">
        <f>F52-F53</f>
        <v>25965.936988418813</v>
      </c>
      <c r="G54" s="14">
        <f>G52-G53</f>
        <v>26137.876905851961</v>
      </c>
    </row>
    <row r="55" spans="1:7" x14ac:dyDescent="0.2">
      <c r="A55" s="2"/>
      <c r="B55" s="2" t="s">
        <v>27</v>
      </c>
      <c r="C55" s="14">
        <f>C52*$D$12</f>
        <v>2944.6355451219783</v>
      </c>
      <c r="D55" s="14">
        <f>D52*$D$12</f>
        <v>2973.5556973273506</v>
      </c>
      <c r="E55" s="14">
        <f>E52*$D$12</f>
        <v>2993.5698676105749</v>
      </c>
      <c r="F55" s="14">
        <f>F52*$D$12</f>
        <v>3022.4900198159462</v>
      </c>
      <c r="G55" s="14">
        <f>G52*$D$12</f>
        <v>3042.50419009917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2020'!C55/37*$D$9))+($B$105*((37-$D$9)/37))</f>
        <v>30683.132447109652</v>
      </c>
      <c r="D58" s="6">
        <f>(('Løntabel oktober 2020'!D55/37*$D$9))+($B$105*((37-$D$9)/37))</f>
        <v>30773.029819489948</v>
      </c>
      <c r="E58" s="6">
        <f>(('Løntabel oktober 2020'!E55/37*$D$9))+($B$105*((37-$D$9)/37))</f>
        <v>30835.225157193017</v>
      </c>
      <c r="F58" s="6">
        <f>(('Løntabel oktober 2020'!F55/37*$D$9))+($B$105*((37-$D$9)/37))</f>
        <v>30925.129473132121</v>
      </c>
      <c r="G58" s="6">
        <f>(('Løntabel oktober 2020'!G55/37*$D$9))+($B$105*((37-$D$9)/37))</f>
        <v>30987.423123829522</v>
      </c>
    </row>
    <row r="59" spans="1:7" x14ac:dyDescent="0.2">
      <c r="A59" s="2"/>
      <c r="B59" s="2" t="s">
        <v>16</v>
      </c>
      <c r="C59" s="14">
        <f>C58*$D$11</f>
        <v>1687.5722845910309</v>
      </c>
      <c r="D59" s="14">
        <f>D58*$D$11</f>
        <v>1692.5166400719472</v>
      </c>
      <c r="E59" s="14">
        <f>E58*$D$11</f>
        <v>1695.9373836456159</v>
      </c>
      <c r="F59" s="14">
        <f>F58*$D$11</f>
        <v>1700.8821210222666</v>
      </c>
      <c r="G59" s="14">
        <f>G58*$D$11</f>
        <v>1704.3082718106236</v>
      </c>
    </row>
    <row r="60" spans="1:7" x14ac:dyDescent="0.2">
      <c r="A60" s="2"/>
      <c r="B60" s="2" t="s">
        <v>22</v>
      </c>
      <c r="C60" s="14">
        <f>C58-C59</f>
        <v>28995.560162518621</v>
      </c>
      <c r="D60" s="14">
        <f>D58-D59</f>
        <v>29080.513179418002</v>
      </c>
      <c r="E60" s="14">
        <f>E58-E59</f>
        <v>29139.287773547403</v>
      </c>
      <c r="F60" s="14">
        <f>F58-F59</f>
        <v>29224.247352109855</v>
      </c>
      <c r="G60" s="14">
        <f>G58-G59</f>
        <v>29283.114852018898</v>
      </c>
    </row>
    <row r="61" spans="1:7" x14ac:dyDescent="0.2">
      <c r="A61" s="2"/>
      <c r="B61" s="2" t="s">
        <v>27</v>
      </c>
      <c r="C61" s="14">
        <f>C58*$D$12</f>
        <v>3375.1445691820618</v>
      </c>
      <c r="D61" s="14">
        <f>D58*$D$12</f>
        <v>3385.0332801438944</v>
      </c>
      <c r="E61" s="14">
        <f>E58*$D$12</f>
        <v>3391.8747672912318</v>
      </c>
      <c r="F61" s="14">
        <f>F58*$D$12</f>
        <v>3401.7642420445331</v>
      </c>
      <c r="G61" s="14">
        <f>G58*$D$12</f>
        <v>3408.6165436212473</v>
      </c>
    </row>
    <row r="62" spans="1:7" x14ac:dyDescent="0.2">
      <c r="A62" s="2" t="s">
        <v>28</v>
      </c>
      <c r="E62" s="9"/>
    </row>
    <row r="69" spans="1:3" x14ac:dyDescent="0.2">
      <c r="A69" s="28" t="s">
        <v>87</v>
      </c>
      <c r="B69" s="28"/>
      <c r="C69" s="28"/>
    </row>
    <row r="104" spans="1:2" x14ac:dyDescent="0.2">
      <c r="B104" s="12" t="s">
        <v>92</v>
      </c>
    </row>
    <row r="105" spans="1:2" x14ac:dyDescent="0.2">
      <c r="A105" s="12" t="s">
        <v>91</v>
      </c>
      <c r="B105" s="30">
        <f>250.067204108229*(1+'Løntabel oktober 2018'!E63+'Løntabel oktober 2019'!E63+'Løntabel oktober 2020'!E63)</f>
        <v>265.17126323636603</v>
      </c>
    </row>
  </sheetData>
  <mergeCells count="2">
    <mergeCell ref="F9:G12"/>
    <mergeCell ref="I9: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109375" defaultRowHeight="12.75" x14ac:dyDescent="0.2"/>
  <cols>
    <col min="1" max="1" width="8.7109375" style="12"/>
    <col min="2" max="2" width="16.140625" style="12" customWidth="1"/>
    <col min="3" max="3" width="11.28515625" style="12" customWidth="1"/>
    <col min="4" max="7" width="10.85546875" style="12" customWidth="1"/>
    <col min="8" max="8" width="8.7109375" style="12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68</v>
      </c>
    </row>
    <row r="3" spans="1:18" ht="13.5" thickBot="1" x14ac:dyDescent="0.25"/>
    <row r="4" spans="1:18" ht="13.5" thickBot="1" x14ac:dyDescent="0.25">
      <c r="A4" s="22" t="s">
        <v>83</v>
      </c>
      <c r="D4" s="27">
        <v>32</v>
      </c>
      <c r="N4" s="2"/>
      <c r="Q4" s="25"/>
    </row>
    <row r="5" spans="1:18" x14ac:dyDescent="0.2">
      <c r="D5" s="26"/>
      <c r="F5" s="2"/>
      <c r="N5" s="2"/>
      <c r="Q5" s="25"/>
    </row>
    <row r="6" spans="1:18" x14ac:dyDescent="0.2">
      <c r="A6" s="12" t="s">
        <v>1</v>
      </c>
      <c r="D6" s="13">
        <v>5.5E-2</v>
      </c>
      <c r="N6" s="2"/>
      <c r="Q6" s="25"/>
    </row>
    <row r="7" spans="1:18" x14ac:dyDescent="0.2">
      <c r="A7" s="12" t="s">
        <v>2</v>
      </c>
      <c r="D7" s="13">
        <v>0.11</v>
      </c>
    </row>
    <row r="8" spans="1:18" x14ac:dyDescent="0.2">
      <c r="D8" s="13"/>
      <c r="I8" s="25"/>
    </row>
    <row r="10" spans="1:18" x14ac:dyDescent="0.2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4"/>
      <c r="P10" s="14"/>
      <c r="Q10" s="14"/>
      <c r="R10" s="14"/>
    </row>
    <row r="11" spans="1:18" x14ac:dyDescent="0.2">
      <c r="A11" s="2"/>
      <c r="B11" s="2"/>
      <c r="C11" s="2"/>
      <c r="D11" s="2"/>
      <c r="E11" s="2"/>
      <c r="F11" s="2"/>
      <c r="G11" s="2"/>
    </row>
    <row r="12" spans="1:18" x14ac:dyDescent="0.2">
      <c r="A12" s="2"/>
      <c r="B12" s="1" t="s">
        <v>9</v>
      </c>
      <c r="C12" s="2"/>
      <c r="D12" s="2"/>
      <c r="E12" s="2"/>
      <c r="F12" s="2"/>
      <c r="G12" s="2"/>
    </row>
    <row r="13" spans="1:18" x14ac:dyDescent="0.2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">
      <c r="A14" s="2"/>
      <c r="B14" s="12" t="s">
        <v>16</v>
      </c>
      <c r="C14" s="14">
        <f>C13*$D$6</f>
        <v>1148.1400952838885</v>
      </c>
      <c r="D14" s="14">
        <f>D13*$D$6</f>
        <v>1166.9118541838598</v>
      </c>
      <c r="E14" s="14">
        <f>E13*$D$6</f>
        <v>1179.9084941705332</v>
      </c>
      <c r="F14" s="14">
        <f>F13*$D$6</f>
        <v>1198.6807889152917</v>
      </c>
      <c r="G14" s="14">
        <f>G13*$D$6</f>
        <v>1211.6779752721493</v>
      </c>
      <c r="I14" s="2" t="s">
        <v>17</v>
      </c>
      <c r="J14" s="8" t="s">
        <v>18</v>
      </c>
      <c r="K14" s="12" t="s">
        <v>19</v>
      </c>
      <c r="L14" s="12" t="s">
        <v>20</v>
      </c>
      <c r="M14" s="2" t="s">
        <v>21</v>
      </c>
    </row>
    <row r="15" spans="1:18" x14ac:dyDescent="0.2">
      <c r="A15" s="2"/>
      <c r="B15" s="12" t="s">
        <v>22</v>
      </c>
      <c r="C15" s="14">
        <f>C13-C14</f>
        <v>19727.134364423175</v>
      </c>
      <c r="D15" s="14">
        <f>D13-D14</f>
        <v>20049.667312795405</v>
      </c>
      <c r="E15" s="14">
        <f>E13-E14</f>
        <v>20272.973218020979</v>
      </c>
      <c r="F15" s="14">
        <f>F13-F14</f>
        <v>20595.515373180922</v>
      </c>
      <c r="G15" s="14">
        <f>G13-G14</f>
        <v>20818.830666039656</v>
      </c>
      <c r="I15" s="2" t="s">
        <v>23</v>
      </c>
      <c r="J15" s="8" t="s">
        <v>24</v>
      </c>
      <c r="K15" s="2" t="s">
        <v>25</v>
      </c>
      <c r="L15" s="12" t="s">
        <v>26</v>
      </c>
    </row>
    <row r="16" spans="1:18" x14ac:dyDescent="0.2">
      <c r="A16" s="2"/>
      <c r="B16" s="12" t="s">
        <v>27</v>
      </c>
      <c r="C16" s="14">
        <f>C13*$D$7</f>
        <v>2296.280190567777</v>
      </c>
      <c r="D16" s="14">
        <f>D13*$D$7</f>
        <v>2333.8237083677195</v>
      </c>
      <c r="E16" s="14">
        <f>E13*$D$7</f>
        <v>2359.8169883410665</v>
      </c>
      <c r="F16" s="14">
        <f>F13*$D$7</f>
        <v>2397.3615778305834</v>
      </c>
      <c r="G16" s="14">
        <f>G13*$D$7</f>
        <v>2423.3559505442986</v>
      </c>
      <c r="I16" s="2"/>
      <c r="J16" s="8"/>
      <c r="K16" s="2"/>
    </row>
    <row r="17" spans="1:12" x14ac:dyDescent="0.2">
      <c r="A17" s="2" t="s">
        <v>28</v>
      </c>
      <c r="B17" s="1"/>
      <c r="C17" s="2"/>
      <c r="D17" s="9"/>
      <c r="E17" s="9"/>
      <c r="F17" s="2"/>
      <c r="G17" s="2"/>
      <c r="I17" s="2" t="s">
        <v>29</v>
      </c>
      <c r="J17" s="8" t="s">
        <v>30</v>
      </c>
      <c r="K17" s="12" t="s">
        <v>31</v>
      </c>
      <c r="L17" s="12" t="s">
        <v>32</v>
      </c>
    </row>
    <row r="18" spans="1:12" x14ac:dyDescent="0.2">
      <c r="A18" s="2"/>
      <c r="B18" s="1" t="s">
        <v>33</v>
      </c>
      <c r="C18" s="2"/>
      <c r="D18" s="2"/>
      <c r="E18" s="2"/>
      <c r="F18" s="2"/>
      <c r="G18" s="2"/>
      <c r="I18" s="2" t="s">
        <v>34</v>
      </c>
      <c r="J18" s="8" t="s">
        <v>35</v>
      </c>
      <c r="K18" s="12" t="s">
        <v>36</v>
      </c>
      <c r="L18" s="12" t="s">
        <v>37</v>
      </c>
    </row>
    <row r="19" spans="1:12" x14ac:dyDescent="0.2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2" t="s">
        <v>38</v>
      </c>
      <c r="J19" s="8" t="s">
        <v>39</v>
      </c>
      <c r="K19" s="2" t="s">
        <v>40</v>
      </c>
      <c r="L19" s="12" t="s">
        <v>41</v>
      </c>
    </row>
    <row r="20" spans="1:12" x14ac:dyDescent="0.2">
      <c r="A20" s="2"/>
      <c r="B20" s="2" t="s">
        <v>16</v>
      </c>
      <c r="C20" s="14">
        <f>C19*$D$6</f>
        <v>1239.0477339099468</v>
      </c>
      <c r="D20" s="14">
        <f>D19*$D$6</f>
        <v>1257.7039066856821</v>
      </c>
      <c r="E20" s="14">
        <f>E19*$D$6</f>
        <v>1270.6221083991202</v>
      </c>
      <c r="F20" s="14">
        <f>F19*$D$6</f>
        <v>1289.2782811748555</v>
      </c>
      <c r="G20" s="14">
        <f>G19*$D$6</f>
        <v>1302.1914753066892</v>
      </c>
      <c r="I20" s="2" t="s">
        <v>42</v>
      </c>
      <c r="K20" s="2" t="s">
        <v>43</v>
      </c>
      <c r="L20" s="2" t="s">
        <v>44</v>
      </c>
    </row>
    <row r="21" spans="1:12" x14ac:dyDescent="0.2">
      <c r="A21" s="2"/>
      <c r="B21" s="2" t="s">
        <v>22</v>
      </c>
      <c r="C21" s="14">
        <f>C19-C20</f>
        <v>21289.092882634541</v>
      </c>
      <c r="D21" s="14">
        <f>D19-D20</f>
        <v>21609.63985123581</v>
      </c>
      <c r="E21" s="14">
        <f>E19-E20</f>
        <v>21831.598044312155</v>
      </c>
      <c r="F21" s="14">
        <f>F19-F20</f>
        <v>22152.145012913425</v>
      </c>
      <c r="G21" s="14">
        <f>G19-G20</f>
        <v>22374.017166633115</v>
      </c>
      <c r="I21" s="2"/>
      <c r="K21" s="2"/>
      <c r="L21" s="2"/>
    </row>
    <row r="22" spans="1:12" x14ac:dyDescent="0.2">
      <c r="A22" s="2"/>
      <c r="B22" s="2" t="s">
        <v>27</v>
      </c>
      <c r="C22" s="14">
        <f>C19*$D$7</f>
        <v>2478.0954678198937</v>
      </c>
      <c r="D22" s="14">
        <f>D19*$D$7</f>
        <v>2515.4078133713642</v>
      </c>
      <c r="E22" s="14">
        <f>E19*$D$7</f>
        <v>2541.2442167982404</v>
      </c>
      <c r="F22" s="14">
        <f>F19*$D$7</f>
        <v>2578.5565623497109</v>
      </c>
      <c r="G22" s="14">
        <f>G19*$D$7</f>
        <v>2604.3829506133784</v>
      </c>
      <c r="I22" s="2" t="s">
        <v>45</v>
      </c>
      <c r="K22" s="12" t="s">
        <v>46</v>
      </c>
      <c r="L22" s="12" t="s">
        <v>47</v>
      </c>
    </row>
    <row r="23" spans="1:12" x14ac:dyDescent="0.2">
      <c r="A23" s="2" t="s">
        <v>28</v>
      </c>
      <c r="B23" s="2"/>
      <c r="C23" s="14"/>
      <c r="D23" s="14"/>
      <c r="E23" s="14"/>
      <c r="F23" s="14"/>
      <c r="G23" s="10"/>
      <c r="I23" s="2" t="s">
        <v>48</v>
      </c>
      <c r="K23" s="12" t="s">
        <v>49</v>
      </c>
      <c r="L23" s="12" t="s">
        <v>50</v>
      </c>
    </row>
    <row r="24" spans="1:12" x14ac:dyDescent="0.2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2" t="s">
        <v>51</v>
      </c>
      <c r="L24" s="12" t="s">
        <v>52</v>
      </c>
    </row>
    <row r="25" spans="1:12" x14ac:dyDescent="0.2">
      <c r="A25" s="2"/>
      <c r="B25" s="2" t="s">
        <v>16</v>
      </c>
      <c r="C25" s="14">
        <f>C24*$D$6</f>
        <v>1258.9881969876865</v>
      </c>
      <c r="D25" s="14">
        <f>D24*$D$6</f>
        <v>1277.0604099664054</v>
      </c>
      <c r="E25" s="14">
        <f>E24*$D$6</f>
        <v>1289.5705243555085</v>
      </c>
      <c r="F25" s="14">
        <f>F24*$D$6</f>
        <v>1307.6521907616334</v>
      </c>
      <c r="G25" s="14">
        <f>G24*$D$6</f>
        <v>1320.1618033162511</v>
      </c>
      <c r="I25" s="11" t="s">
        <v>53</v>
      </c>
      <c r="L25" s="12" t="s">
        <v>54</v>
      </c>
    </row>
    <row r="26" spans="1:12" x14ac:dyDescent="0.2">
      <c r="A26" s="2"/>
      <c r="B26" s="2" t="s">
        <v>22</v>
      </c>
      <c r="C26" s="14">
        <f>C24-C25</f>
        <v>21631.70629369752</v>
      </c>
      <c r="D26" s="14">
        <f>D24-D25</f>
        <v>21942.219771240965</v>
      </c>
      <c r="E26" s="14">
        <f>E24-E25</f>
        <v>22157.166282108283</v>
      </c>
      <c r="F26" s="14">
        <f>F24-F25</f>
        <v>22467.84218672261</v>
      </c>
      <c r="G26" s="14">
        <f>G24-G25</f>
        <v>22682.780075161041</v>
      </c>
      <c r="I26" s="11"/>
    </row>
    <row r="27" spans="1:12" x14ac:dyDescent="0.2">
      <c r="A27" s="2"/>
      <c r="B27" s="2" t="s">
        <v>27</v>
      </c>
      <c r="C27" s="14">
        <f>C24*$D$7</f>
        <v>2517.976393975373</v>
      </c>
      <c r="D27" s="14">
        <f>D24*$D$7</f>
        <v>2554.1208199328107</v>
      </c>
      <c r="E27" s="14">
        <f>E24*$D$7</f>
        <v>2579.141048711017</v>
      </c>
      <c r="F27" s="14">
        <f>F24*$D$7</f>
        <v>2615.3043815232668</v>
      </c>
      <c r="G27" s="14">
        <f>G24*$D$7</f>
        <v>2640.3236066325021</v>
      </c>
      <c r="I27" s="11" t="s">
        <v>55</v>
      </c>
      <c r="L27" s="2" t="s">
        <v>56</v>
      </c>
    </row>
    <row r="28" spans="1:12" x14ac:dyDescent="0.2">
      <c r="A28" s="2" t="s">
        <v>28</v>
      </c>
      <c r="B28" s="2"/>
      <c r="C28" s="14"/>
      <c r="D28" s="14"/>
      <c r="E28" s="14"/>
      <c r="F28" s="10"/>
      <c r="G28" s="14"/>
      <c r="I28" s="11" t="s">
        <v>57</v>
      </c>
      <c r="L28" s="12" t="s">
        <v>58</v>
      </c>
    </row>
    <row r="29" spans="1:12" x14ac:dyDescent="0.2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2" t="s">
        <v>59</v>
      </c>
    </row>
    <row r="30" spans="1:12" x14ac:dyDescent="0.2">
      <c r="A30" s="2"/>
      <c r="B30" s="2" t="s">
        <v>16</v>
      </c>
      <c r="C30" s="14">
        <f>C29*$D$6</f>
        <v>1279.3872975615498</v>
      </c>
      <c r="D30" s="14">
        <f>D29*$D$6</f>
        <v>1296.8429037573053</v>
      </c>
      <c r="E30" s="14">
        <f>E29*$D$6</f>
        <v>1308.9213268912372</v>
      </c>
      <c r="F30" s="14">
        <f>F29*$D$6</f>
        <v>1326.3731556747773</v>
      </c>
      <c r="G30" s="14">
        <f>G29*$D$6</f>
        <v>1338.4520139108079</v>
      </c>
      <c r="L30" s="12" t="s">
        <v>60</v>
      </c>
    </row>
    <row r="31" spans="1:12" x14ac:dyDescent="0.2">
      <c r="A31" s="2"/>
      <c r="B31" s="2" t="s">
        <v>22</v>
      </c>
      <c r="C31" s="14">
        <f>C29-C30</f>
        <v>21982.199930830266</v>
      </c>
      <c r="D31" s="14">
        <f>D29-D30</f>
        <v>22282.118982739154</v>
      </c>
      <c r="E31" s="14">
        <f>E29-E30</f>
        <v>22489.648252949439</v>
      </c>
      <c r="F31" s="14">
        <f>F29-F30</f>
        <v>22789.502402048445</v>
      </c>
      <c r="G31" s="14">
        <f>G29-G30</f>
        <v>22997.039148103882</v>
      </c>
      <c r="L31" s="12" t="s">
        <v>61</v>
      </c>
    </row>
    <row r="32" spans="1:12" x14ac:dyDescent="0.2">
      <c r="A32" s="2"/>
      <c r="B32" s="2" t="s">
        <v>27</v>
      </c>
      <c r="C32" s="14">
        <f>C29*$D$7</f>
        <v>2558.7745951230995</v>
      </c>
      <c r="D32" s="14">
        <f>D29*$D$7</f>
        <v>2593.6858075146106</v>
      </c>
      <c r="E32" s="14">
        <f>E29*$D$7</f>
        <v>2617.8426537824744</v>
      </c>
      <c r="F32" s="14">
        <f>F29*$D$7</f>
        <v>2652.7463113495546</v>
      </c>
      <c r="G32" s="14">
        <f>G29*$D$7</f>
        <v>2676.9040278216157</v>
      </c>
      <c r="L32" s="12" t="s">
        <v>62</v>
      </c>
    </row>
    <row r="33" spans="1:12" x14ac:dyDescent="0.2">
      <c r="A33" s="2" t="s">
        <v>28</v>
      </c>
      <c r="B33" s="2"/>
      <c r="C33" s="14"/>
      <c r="D33" s="14"/>
      <c r="E33" s="10"/>
      <c r="F33" s="14"/>
      <c r="G33" s="14"/>
      <c r="L33" s="12" t="s">
        <v>63</v>
      </c>
    </row>
    <row r="34" spans="1:12" x14ac:dyDescent="0.2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2" t="s">
        <v>64</v>
      </c>
    </row>
    <row r="35" spans="1:12" x14ac:dyDescent="0.2">
      <c r="A35" s="2"/>
      <c r="B35" s="2" t="s">
        <v>16</v>
      </c>
      <c r="C35" s="14">
        <f>C34*$D$6</f>
        <v>1321.5803675120687</v>
      </c>
      <c r="D35" s="14">
        <f>D34*$D$6</f>
        <v>1337.6500564979533</v>
      </c>
      <c r="E35" s="14">
        <f>E34*$D$6</f>
        <v>1348.7742536771852</v>
      </c>
      <c r="F35" s="14">
        <f>F34*$D$6</f>
        <v>1364.8439426630696</v>
      </c>
      <c r="G35" s="14">
        <f>G34*$D$6</f>
        <v>1375.9639273279856</v>
      </c>
      <c r="L35" s="2" t="s">
        <v>65</v>
      </c>
    </row>
    <row r="36" spans="1:12" x14ac:dyDescent="0.2">
      <c r="A36" s="2"/>
      <c r="B36" s="2" t="s">
        <v>22</v>
      </c>
      <c r="C36" s="14">
        <f>C34-C35</f>
        <v>22707.153587252815</v>
      </c>
      <c r="D36" s="14">
        <f>D34-D35</f>
        <v>22983.260061646652</v>
      </c>
      <c r="E36" s="14">
        <f>E34-E35</f>
        <v>23174.393994998911</v>
      </c>
      <c r="F36" s="14">
        <f>F34-F35</f>
        <v>23450.500469392744</v>
      </c>
      <c r="G36" s="14">
        <f>G34-G35</f>
        <v>23641.562024089933</v>
      </c>
      <c r="L36" s="12" t="s">
        <v>66</v>
      </c>
    </row>
    <row r="37" spans="1:12" x14ac:dyDescent="0.2">
      <c r="A37" s="2"/>
      <c r="B37" s="2" t="s">
        <v>27</v>
      </c>
      <c r="C37" s="14">
        <f>C34*$D$7</f>
        <v>2643.1607350241375</v>
      </c>
      <c r="D37" s="14">
        <f>D34*$D$7</f>
        <v>2675.3001129959066</v>
      </c>
      <c r="E37" s="14">
        <f>E34*$D$7</f>
        <v>2697.5485073543705</v>
      </c>
      <c r="F37" s="14">
        <f>F34*$D$7</f>
        <v>2729.6878853261392</v>
      </c>
      <c r="G37" s="14">
        <f>G34*$D$7</f>
        <v>2751.9278546559713</v>
      </c>
    </row>
    <row r="38" spans="1:12" x14ac:dyDescent="0.2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">
      <c r="A39" s="2"/>
      <c r="B39" s="2" t="s">
        <v>16</v>
      </c>
      <c r="C39" s="14">
        <f>C38*$D$6</f>
        <v>1343.38855412454</v>
      </c>
      <c r="D39" s="14">
        <f>D38*$D$6</f>
        <v>1358.6978842764374</v>
      </c>
      <c r="E39" s="14">
        <f>E38*$D$6</f>
        <v>1369.2939374733357</v>
      </c>
      <c r="F39" s="14">
        <f>F38*$D$6</f>
        <v>1384.5990551109178</v>
      </c>
      <c r="G39" s="14">
        <f>G38*$D$6</f>
        <v>1395.1993208221322</v>
      </c>
    </row>
    <row r="40" spans="1:12" x14ac:dyDescent="0.2">
      <c r="A40" s="2"/>
      <c r="B40" s="2" t="s">
        <v>22</v>
      </c>
      <c r="C40" s="14">
        <f>C38-C39</f>
        <v>23081.857884503457</v>
      </c>
      <c r="D40" s="14">
        <f>D38-D39</f>
        <v>23344.900011658789</v>
      </c>
      <c r="E40" s="14">
        <f>E38-E39</f>
        <v>23526.959471132766</v>
      </c>
      <c r="F40" s="14">
        <f>F38-F39</f>
        <v>23789.929219633043</v>
      </c>
      <c r="G40" s="14">
        <f>G38-G39</f>
        <v>23972.06105776209</v>
      </c>
    </row>
    <row r="41" spans="1:12" x14ac:dyDescent="0.2">
      <c r="A41" s="2"/>
      <c r="B41" s="2" t="s">
        <v>27</v>
      </c>
      <c r="C41" s="14">
        <f>C38*$D$7</f>
        <v>2686.7771082490799</v>
      </c>
      <c r="D41" s="14">
        <f>D38*$D$7</f>
        <v>2717.3957685528749</v>
      </c>
      <c r="E41" s="14">
        <f>E38*$D$7</f>
        <v>2738.5878749466715</v>
      </c>
      <c r="F41" s="14">
        <f>F38*$D$7</f>
        <v>2769.1981102218356</v>
      </c>
      <c r="G41" s="14">
        <f>G38*$D$7</f>
        <v>2790.3986416442644</v>
      </c>
    </row>
    <row r="42" spans="1:12" x14ac:dyDescent="0.2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">
      <c r="A43" s="2"/>
      <c r="B43" s="2" t="s">
        <v>16</v>
      </c>
      <c r="C43" s="14">
        <f>C42*$D$6</f>
        <v>1365.6693523867179</v>
      </c>
      <c r="D43" s="14">
        <f>D42*$D$6</f>
        <v>1380.1632775364671</v>
      </c>
      <c r="E43" s="14">
        <f>E42*$D$6</f>
        <v>1390.2027522794012</v>
      </c>
      <c r="F43" s="14">
        <f>F42*$D$6</f>
        <v>1404.6964343469178</v>
      </c>
      <c r="G43" s="14">
        <f>G42*$D$6</f>
        <v>1414.7316965755365</v>
      </c>
    </row>
    <row r="44" spans="1:12" x14ac:dyDescent="0.2">
      <c r="A44" s="2"/>
      <c r="B44" s="2" t="s">
        <v>22</v>
      </c>
      <c r="C44" s="14">
        <f>C42-C43</f>
        <v>23464.68250918997</v>
      </c>
      <c r="D44" s="14">
        <f>D42-D43</f>
        <v>23713.714495853845</v>
      </c>
      <c r="E44" s="14">
        <f>E42-E43</f>
        <v>23886.210925527896</v>
      </c>
      <c r="F44" s="14">
        <f>F42-F43</f>
        <v>24135.238735597042</v>
      </c>
      <c r="G44" s="14">
        <f>G42-G43</f>
        <v>24307.662786616034</v>
      </c>
    </row>
    <row r="45" spans="1:12" x14ac:dyDescent="0.2">
      <c r="A45" s="2"/>
      <c r="B45" s="2" t="s">
        <v>27</v>
      </c>
      <c r="C45" s="14">
        <f>C42*$D$7</f>
        <v>2731.3387047734359</v>
      </c>
      <c r="D45" s="14">
        <f>D42*$D$7</f>
        <v>2760.3265550729343</v>
      </c>
      <c r="E45" s="14">
        <f>E42*$D$7</f>
        <v>2780.4055045588025</v>
      </c>
      <c r="F45" s="14">
        <f>F42*$D$7</f>
        <v>2809.3928686938357</v>
      </c>
      <c r="G45" s="14">
        <f>G42*$D$7</f>
        <v>2829.463393151073</v>
      </c>
    </row>
    <row r="46" spans="1:12" x14ac:dyDescent="0.2">
      <c r="A46" s="2" t="s">
        <v>28</v>
      </c>
      <c r="B46" s="2"/>
      <c r="C46" s="10"/>
      <c r="D46" s="14"/>
      <c r="E46" s="14"/>
      <c r="F46" s="14"/>
      <c r="G46" s="14"/>
    </row>
    <row r="47" spans="1:12" x14ac:dyDescent="0.2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">
      <c r="A48" s="2"/>
      <c r="B48" s="2" t="s">
        <v>16</v>
      </c>
      <c r="C48" s="14">
        <f>C47*$D$6</f>
        <v>1388.4550854026681</v>
      </c>
      <c r="D48" s="14">
        <f>D47*$D$6</f>
        <v>1402.0915208069364</v>
      </c>
      <c r="E48" s="14">
        <f>E47*$D$6</f>
        <v>1411.5286060027229</v>
      </c>
      <c r="F48" s="14">
        <f>F47*$D$6</f>
        <v>1425.1650414069911</v>
      </c>
      <c r="G48" s="14">
        <f>G47*$D$6</f>
        <v>1434.6021266027774</v>
      </c>
    </row>
    <row r="49" spans="1:7" x14ac:dyDescent="0.2">
      <c r="A49" s="2"/>
      <c r="B49" s="2" t="s">
        <v>22</v>
      </c>
      <c r="C49" s="14">
        <f>C47-C48</f>
        <v>23856.182831009479</v>
      </c>
      <c r="D49" s="14">
        <f>D47-D48</f>
        <v>24090.481584773726</v>
      </c>
      <c r="E49" s="14">
        <f>E47-E48</f>
        <v>24252.627866774055</v>
      </c>
      <c r="F49" s="14">
        <f>F47-F48</f>
        <v>24486.926620538299</v>
      </c>
      <c r="G49" s="14">
        <f>G47-G48</f>
        <v>24649.072902538628</v>
      </c>
    </row>
    <row r="50" spans="1:7" x14ac:dyDescent="0.2">
      <c r="A50" s="2"/>
      <c r="B50" s="2" t="s">
        <v>27</v>
      </c>
      <c r="C50" s="14">
        <f>C47*$D$7</f>
        <v>2776.9101708053363</v>
      </c>
      <c r="D50" s="14">
        <f>D47*$D$7</f>
        <v>2804.1830416138728</v>
      </c>
      <c r="E50" s="14">
        <f>E47*$D$7</f>
        <v>2823.0572120054458</v>
      </c>
      <c r="F50" s="14">
        <f>F47*$D$7</f>
        <v>2850.3300828139822</v>
      </c>
      <c r="G50" s="14">
        <f>G47*$D$7</f>
        <v>2869.2042532055548</v>
      </c>
    </row>
    <row r="51" spans="1:7" x14ac:dyDescent="0.2">
      <c r="A51" s="2"/>
      <c r="B51" s="1"/>
      <c r="C51" s="2"/>
      <c r="D51" s="2"/>
      <c r="E51" s="2"/>
      <c r="F51" s="2"/>
      <c r="G51" s="2"/>
    </row>
    <row r="52" spans="1:7" x14ac:dyDescent="0.2">
      <c r="A52" s="2"/>
      <c r="B52" s="1" t="s">
        <v>67</v>
      </c>
      <c r="C52" s="2"/>
      <c r="D52" s="2"/>
      <c r="E52" s="2"/>
      <c r="F52" s="2"/>
      <c r="G52" s="2"/>
    </row>
    <row r="53" spans="1:7" x14ac:dyDescent="0.2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">
      <c r="A54" s="2"/>
      <c r="B54" s="2" t="s">
        <v>16</v>
      </c>
      <c r="C54" s="14">
        <f>C53*$D$6</f>
        <v>1591.4487783770567</v>
      </c>
      <c r="D54" s="14">
        <f>D53*$D$6</f>
        <v>1596.1115051602669</v>
      </c>
      <c r="E54" s="14">
        <f>E53*$D$6</f>
        <v>1599.3374044187246</v>
      </c>
      <c r="F54" s="14">
        <f>F53*$D$6</f>
        <v>1604.0004913450268</v>
      </c>
      <c r="G54" s="14">
        <f>G53*$D$6</f>
        <v>1607.2314898251823</v>
      </c>
    </row>
    <row r="55" spans="1:7" x14ac:dyDescent="0.2">
      <c r="A55" s="2"/>
      <c r="B55" s="2" t="s">
        <v>22</v>
      </c>
      <c r="C55" s="14">
        <f>C53-C54</f>
        <v>27343.983555751245</v>
      </c>
      <c r="D55" s="14">
        <f>D53-D54</f>
        <v>27424.097679571856</v>
      </c>
      <c r="E55" s="14">
        <f>E53-E54</f>
        <v>27479.524494103542</v>
      </c>
      <c r="F55" s="14">
        <f>F53-F54</f>
        <v>27559.644805837277</v>
      </c>
      <c r="G55" s="14">
        <f>G53-G54</f>
        <v>27615.159234269042</v>
      </c>
    </row>
    <row r="56" spans="1:7" x14ac:dyDescent="0.2">
      <c r="A56" s="2"/>
      <c r="B56" s="2" t="s">
        <v>27</v>
      </c>
      <c r="C56" s="14">
        <f>C53*$D$7</f>
        <v>3182.8975567541133</v>
      </c>
      <c r="D56" s="14">
        <f>D53*$D$7</f>
        <v>3192.2230103205338</v>
      </c>
      <c r="E56" s="14">
        <f>E53*$D$7</f>
        <v>3198.6748088374493</v>
      </c>
      <c r="F56" s="14">
        <f>F53*$D$7</f>
        <v>3208.0009826900537</v>
      </c>
      <c r="G56" s="14">
        <f>G53*$D$7</f>
        <v>3214.4629796503646</v>
      </c>
    </row>
    <row r="57" spans="1:7" x14ac:dyDescent="0.2">
      <c r="A57" s="2" t="s">
        <v>28</v>
      </c>
      <c r="E57" s="9"/>
    </row>
    <row r="64" spans="1:7" x14ac:dyDescent="0.2">
      <c r="A64" s="28" t="s">
        <v>84</v>
      </c>
      <c r="B64" s="28"/>
      <c r="C64" s="28"/>
      <c r="D64" s="29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3.42578125" style="12" customWidth="1"/>
    <col min="4" max="4" width="12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2" t="s">
        <v>77</v>
      </c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21">
        <f>+E63</f>
        <v>2.0299999999999999E-2</v>
      </c>
      <c r="F7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">
      <c r="A59" s="2" t="s">
        <v>28</v>
      </c>
      <c r="E59" s="9"/>
      <c r="O59" s="2"/>
    </row>
    <row r="60" spans="1:15" x14ac:dyDescent="0.2">
      <c r="C60" s="17"/>
      <c r="D60" s="17"/>
      <c r="E60" s="17"/>
      <c r="F60" s="17"/>
      <c r="G60" s="17"/>
    </row>
    <row r="61" spans="1:15" x14ac:dyDescent="0.2">
      <c r="A61" s="22" t="s">
        <v>70</v>
      </c>
      <c r="D61" s="14">
        <v>2.2999999999999998</v>
      </c>
      <c r="F61" s="2"/>
    </row>
    <row r="62" spans="1:15" x14ac:dyDescent="0.2">
      <c r="A62" s="12" t="s">
        <v>81</v>
      </c>
      <c r="D62" s="14">
        <v>-0.27</v>
      </c>
      <c r="F62" s="2"/>
    </row>
    <row r="63" spans="1:15" x14ac:dyDescent="0.2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">
      <c r="C64" s="17"/>
      <c r="D64" s="17"/>
      <c r="E64" s="17"/>
      <c r="F64" s="17"/>
      <c r="G64" s="17"/>
    </row>
    <row r="65" spans="3:7" x14ac:dyDescent="0.2">
      <c r="C65" s="17"/>
      <c r="D65" s="17"/>
      <c r="E65" s="17"/>
      <c r="F65" s="17"/>
      <c r="G65" s="17"/>
    </row>
    <row r="66" spans="3:7" x14ac:dyDescent="0.2">
      <c r="C66" s="17"/>
      <c r="D66" s="17"/>
      <c r="E66" s="17"/>
      <c r="F66" s="17"/>
      <c r="G66" s="17"/>
    </row>
    <row r="67" spans="3:7" x14ac:dyDescent="0.2">
      <c r="C67" s="17"/>
      <c r="D67" s="17"/>
      <c r="E67" s="17"/>
      <c r="F67" s="17"/>
      <c r="G67" s="17"/>
    </row>
    <row r="68" spans="3:7" x14ac:dyDescent="0.2">
      <c r="C68" s="17"/>
      <c r="D68" s="17"/>
      <c r="E68" s="17"/>
      <c r="F68" s="17"/>
      <c r="G68" s="17"/>
    </row>
    <row r="69" spans="3:7" x14ac:dyDescent="0.2">
      <c r="C69" s="17"/>
      <c r="D69" s="17"/>
      <c r="E69" s="17"/>
      <c r="F69" s="17"/>
      <c r="G69" s="17"/>
    </row>
    <row r="70" spans="3:7" x14ac:dyDescent="0.2">
      <c r="C70" s="17"/>
      <c r="D70" s="17"/>
      <c r="E70" s="17"/>
      <c r="F70" s="17"/>
      <c r="G70" s="17"/>
    </row>
    <row r="71" spans="3:7" x14ac:dyDescent="0.2">
      <c r="C71" s="17"/>
      <c r="D71" s="17"/>
      <c r="E71" s="17"/>
      <c r="F71" s="17"/>
      <c r="G71" s="17"/>
    </row>
    <row r="72" spans="3:7" x14ac:dyDescent="0.2">
      <c r="C72" s="17"/>
      <c r="D72" s="17"/>
      <c r="E72" s="17"/>
      <c r="F72" s="17"/>
      <c r="G72" s="17"/>
    </row>
    <row r="73" spans="3:7" x14ac:dyDescent="0.2">
      <c r="C73" s="17"/>
      <c r="D73" s="17"/>
      <c r="E73" s="17"/>
      <c r="F73" s="17"/>
      <c r="G73" s="17"/>
    </row>
    <row r="74" spans="3:7" x14ac:dyDescent="0.2">
      <c r="C74" s="17"/>
      <c r="D74" s="17"/>
      <c r="E74" s="17"/>
      <c r="F74" s="17"/>
      <c r="G74" s="17"/>
    </row>
    <row r="75" spans="3:7" x14ac:dyDescent="0.2">
      <c r="C75" s="17"/>
      <c r="D75" s="17"/>
      <c r="E75" s="17"/>
      <c r="F75" s="17"/>
      <c r="G75" s="17"/>
    </row>
    <row r="76" spans="3:7" x14ac:dyDescent="0.2">
      <c r="C76" s="17"/>
      <c r="D76" s="17"/>
      <c r="E76" s="17"/>
      <c r="F76" s="17"/>
      <c r="G76" s="17"/>
    </row>
    <row r="77" spans="3:7" x14ac:dyDescent="0.2">
      <c r="C77" s="17"/>
      <c r="D77" s="17"/>
      <c r="E77" s="17"/>
      <c r="F77" s="17"/>
      <c r="G77" s="17"/>
    </row>
    <row r="78" spans="3:7" x14ac:dyDescent="0.2">
      <c r="C78" s="17"/>
      <c r="D78" s="17"/>
      <c r="E78" s="17"/>
      <c r="F78" s="17"/>
      <c r="G78" s="17"/>
    </row>
    <row r="79" spans="3:7" x14ac:dyDescent="0.2">
      <c r="C79" s="17"/>
      <c r="D79" s="17"/>
      <c r="E79" s="17"/>
      <c r="F79" s="17"/>
      <c r="G79" s="17"/>
    </row>
    <row r="80" spans="3:7" x14ac:dyDescent="0.2">
      <c r="C80" s="17"/>
      <c r="D80" s="17"/>
      <c r="E80" s="17"/>
      <c r="F80" s="17"/>
      <c r="G80" s="17"/>
    </row>
    <row r="81" spans="3:7" x14ac:dyDescent="0.2">
      <c r="C81" s="17"/>
      <c r="D81" s="17"/>
      <c r="E81" s="17"/>
      <c r="F81" s="17"/>
      <c r="G81" s="17"/>
    </row>
    <row r="82" spans="3:7" x14ac:dyDescent="0.2">
      <c r="C82" s="17"/>
      <c r="D82" s="17"/>
      <c r="E82" s="17"/>
      <c r="F82" s="17"/>
      <c r="G82" s="17"/>
    </row>
    <row r="83" spans="3:7" x14ac:dyDescent="0.2">
      <c r="C83" s="17"/>
      <c r="D83" s="17"/>
      <c r="E83" s="17"/>
      <c r="F83" s="17"/>
      <c r="G83" s="17"/>
    </row>
    <row r="84" spans="3:7" x14ac:dyDescent="0.2">
      <c r="C84" s="17"/>
      <c r="D84" s="17"/>
      <c r="E84" s="17"/>
      <c r="F84" s="17"/>
      <c r="G84" s="17"/>
    </row>
    <row r="85" spans="3:7" x14ac:dyDescent="0.2">
      <c r="C85" s="17"/>
      <c r="D85" s="17"/>
      <c r="E85" s="17"/>
      <c r="F85" s="17"/>
      <c r="G85" s="17"/>
    </row>
    <row r="86" spans="3:7" x14ac:dyDescent="0.2">
      <c r="C86" s="17"/>
      <c r="D86" s="17"/>
      <c r="E86" s="17"/>
      <c r="F86" s="17"/>
      <c r="G86" s="17"/>
    </row>
    <row r="87" spans="3:7" x14ac:dyDescent="0.2">
      <c r="C87" s="17"/>
      <c r="D87" s="17"/>
      <c r="E87" s="17"/>
      <c r="F87" s="17"/>
      <c r="G87" s="17"/>
    </row>
    <row r="88" spans="3:7" x14ac:dyDescent="0.2">
      <c r="C88" s="17"/>
      <c r="D88" s="17"/>
      <c r="E88" s="17"/>
      <c r="F88" s="17"/>
      <c r="G88" s="17"/>
    </row>
    <row r="89" spans="3:7" x14ac:dyDescent="0.2">
      <c r="C89" s="17"/>
      <c r="D89" s="17"/>
      <c r="E89" s="17"/>
      <c r="F89" s="17"/>
      <c r="G89" s="17"/>
    </row>
    <row r="90" spans="3:7" x14ac:dyDescent="0.2">
      <c r="C90" s="17"/>
      <c r="D90" s="17"/>
      <c r="E90" s="17"/>
      <c r="F90" s="17"/>
      <c r="G90" s="17"/>
    </row>
    <row r="91" spans="3:7" x14ac:dyDescent="0.2">
      <c r="C91" s="17"/>
      <c r="D91" s="17"/>
      <c r="E91" s="17"/>
      <c r="F91" s="17"/>
      <c r="G91" s="17"/>
    </row>
    <row r="92" spans="3:7" x14ac:dyDescent="0.2">
      <c r="C92" s="17"/>
      <c r="D92" s="17"/>
      <c r="E92" s="17"/>
      <c r="F92" s="17"/>
      <c r="G92" s="17"/>
    </row>
    <row r="93" spans="3:7" x14ac:dyDescent="0.2">
      <c r="C93" s="17"/>
      <c r="D93" s="17"/>
      <c r="E93" s="17"/>
      <c r="F93" s="17"/>
      <c r="G93" s="17"/>
    </row>
    <row r="94" spans="3:7" x14ac:dyDescent="0.2">
      <c r="C94" s="17"/>
      <c r="D94" s="17"/>
      <c r="E94" s="17"/>
      <c r="F94" s="17"/>
      <c r="G94" s="17"/>
    </row>
    <row r="95" spans="3:7" x14ac:dyDescent="0.2">
      <c r="C95" s="17"/>
      <c r="D95" s="17"/>
      <c r="E95" s="17"/>
      <c r="F95" s="17"/>
      <c r="G95" s="17"/>
    </row>
    <row r="96" spans="3:7" x14ac:dyDescent="0.2">
      <c r="C96" s="17"/>
      <c r="D96" s="17"/>
      <c r="E96" s="17"/>
      <c r="F96" s="17"/>
      <c r="G96" s="17"/>
    </row>
    <row r="97" spans="3:7" x14ac:dyDescent="0.2">
      <c r="C97" s="17"/>
      <c r="D97" s="17"/>
      <c r="E97" s="17"/>
      <c r="F97" s="17"/>
      <c r="G97" s="17"/>
    </row>
    <row r="98" spans="3:7" x14ac:dyDescent="0.2">
      <c r="C98" s="17"/>
      <c r="D98" s="17"/>
      <c r="E98" s="17"/>
      <c r="F98" s="17"/>
      <c r="G98" s="17"/>
    </row>
    <row r="99" spans="3:7" x14ac:dyDescent="0.2">
      <c r="C99" s="17"/>
      <c r="D99" s="17"/>
      <c r="E99" s="17"/>
      <c r="F99" s="17"/>
      <c r="G99" s="17"/>
    </row>
    <row r="100" spans="3:7" x14ac:dyDescent="0.2">
      <c r="C100" s="17"/>
      <c r="D100" s="17"/>
      <c r="E100" s="17"/>
      <c r="F100" s="17"/>
      <c r="G100" s="17"/>
    </row>
    <row r="101" spans="3:7" x14ac:dyDescent="0.2">
      <c r="C101" s="17"/>
      <c r="D101" s="17"/>
      <c r="E101" s="17"/>
      <c r="F101" s="17"/>
      <c r="G101" s="17"/>
    </row>
    <row r="102" spans="3:7" x14ac:dyDescent="0.2">
      <c r="C102" s="17"/>
      <c r="D102" s="17"/>
      <c r="E102" s="17"/>
      <c r="F102" s="17"/>
      <c r="G102" s="17"/>
    </row>
    <row r="103" spans="3:7" x14ac:dyDescent="0.2">
      <c r="C103" s="17"/>
      <c r="D103" s="17"/>
      <c r="E103" s="17"/>
      <c r="F103" s="17"/>
      <c r="G103" s="17"/>
    </row>
    <row r="104" spans="3:7" x14ac:dyDescent="0.2">
      <c r="C104" s="17"/>
      <c r="D104" s="17"/>
      <c r="E104" s="17"/>
      <c r="F104" s="17"/>
      <c r="G104" s="17"/>
    </row>
    <row r="105" spans="3:7" x14ac:dyDescent="0.2">
      <c r="C105" s="17"/>
      <c r="D105" s="17"/>
      <c r="E105" s="17"/>
      <c r="F105" s="17"/>
      <c r="G105" s="17"/>
    </row>
    <row r="106" spans="3:7" x14ac:dyDescent="0.2">
      <c r="C106" s="17"/>
      <c r="D106" s="17"/>
      <c r="E106" s="17"/>
      <c r="F106" s="17"/>
      <c r="G106" s="17"/>
    </row>
    <row r="107" spans="3:7" x14ac:dyDescent="0.2">
      <c r="C107" s="17"/>
      <c r="D107" s="17"/>
      <c r="E107" s="17"/>
      <c r="F107" s="17"/>
      <c r="G107" s="17"/>
    </row>
    <row r="108" spans="3:7" x14ac:dyDescent="0.2">
      <c r="C108" s="17"/>
      <c r="D108" s="17"/>
      <c r="E108" s="17"/>
      <c r="F108" s="17"/>
      <c r="G108" s="17"/>
    </row>
    <row r="109" spans="3:7" x14ac:dyDescent="0.2">
      <c r="C109" s="17"/>
      <c r="D109" s="17"/>
      <c r="E109" s="17"/>
      <c r="F109" s="17"/>
      <c r="G109" s="17"/>
    </row>
    <row r="110" spans="3:7" x14ac:dyDescent="0.2">
      <c r="C110" s="17"/>
      <c r="D110" s="17"/>
      <c r="E110" s="17"/>
      <c r="F110" s="17"/>
      <c r="G110" s="17"/>
    </row>
    <row r="111" spans="3:7" x14ac:dyDescent="0.2">
      <c r="C111" s="17"/>
      <c r="D111" s="17"/>
      <c r="E111" s="17"/>
      <c r="F111" s="17"/>
      <c r="G111" s="17"/>
    </row>
    <row r="112" spans="3:7" x14ac:dyDescent="0.2">
      <c r="C112" s="17"/>
      <c r="D112" s="17"/>
      <c r="E112" s="17"/>
      <c r="F112" s="17"/>
      <c r="G112" s="17"/>
    </row>
    <row r="113" spans="3:7" x14ac:dyDescent="0.2">
      <c r="C113" s="17"/>
      <c r="D113" s="17"/>
      <c r="E113" s="17"/>
      <c r="F113" s="17"/>
      <c r="G113" s="17"/>
    </row>
    <row r="114" spans="3:7" x14ac:dyDescent="0.2">
      <c r="C114" s="17"/>
      <c r="D114" s="17"/>
      <c r="E114" s="17"/>
      <c r="F114" s="17"/>
      <c r="G114" s="17"/>
    </row>
    <row r="115" spans="3:7" x14ac:dyDescent="0.2">
      <c r="C115" s="17"/>
      <c r="D115" s="17"/>
      <c r="E115" s="17"/>
      <c r="F115" s="17"/>
      <c r="G115" s="17"/>
    </row>
    <row r="116" spans="3:7" x14ac:dyDescent="0.2">
      <c r="C116" s="17"/>
      <c r="D116" s="17"/>
      <c r="E116" s="17"/>
      <c r="F116" s="17"/>
      <c r="G116" s="17"/>
    </row>
    <row r="117" spans="3:7" x14ac:dyDescent="0.2">
      <c r="C117" s="17"/>
      <c r="D117" s="17"/>
      <c r="E117" s="17"/>
      <c r="F117" s="17"/>
      <c r="G117" s="17"/>
    </row>
    <row r="118" spans="3:7" x14ac:dyDescent="0.2">
      <c r="C118" s="17"/>
      <c r="D118" s="17"/>
      <c r="E118" s="17"/>
      <c r="F118" s="17"/>
      <c r="G118" s="17"/>
    </row>
    <row r="119" spans="3:7" x14ac:dyDescent="0.2">
      <c r="C119" s="17"/>
      <c r="D119" s="17"/>
      <c r="E119" s="17"/>
      <c r="F119" s="17"/>
      <c r="G119" s="17"/>
    </row>
    <row r="120" spans="3:7" x14ac:dyDescent="0.2">
      <c r="C120" s="17"/>
      <c r="D120" s="17"/>
      <c r="E120" s="17"/>
      <c r="F120" s="17"/>
      <c r="G120" s="17"/>
    </row>
    <row r="121" spans="3:7" x14ac:dyDescent="0.2">
      <c r="C121" s="17"/>
      <c r="D121" s="17"/>
      <c r="E121" s="17"/>
      <c r="F121" s="17"/>
      <c r="G121" s="17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7"/>
      <c r="D123" s="17"/>
      <c r="E123" s="17"/>
      <c r="F123" s="17"/>
      <c r="G123" s="17"/>
    </row>
    <row r="124" spans="3:7" x14ac:dyDescent="0.2">
      <c r="C124" s="17"/>
      <c r="D124" s="17"/>
      <c r="E124" s="17"/>
      <c r="F124" s="17"/>
      <c r="G124" s="17"/>
    </row>
    <row r="125" spans="3:7" x14ac:dyDescent="0.2">
      <c r="C125" s="17"/>
      <c r="D125" s="17"/>
      <c r="E125" s="17"/>
      <c r="F125" s="17"/>
      <c r="G125" s="17"/>
    </row>
    <row r="126" spans="3:7" x14ac:dyDescent="0.2">
      <c r="C126" s="17"/>
      <c r="D126" s="17"/>
      <c r="E126" s="17"/>
      <c r="F126" s="17"/>
      <c r="G126" s="17"/>
    </row>
    <row r="127" spans="3:7" x14ac:dyDescent="0.2">
      <c r="C127" s="17"/>
      <c r="D127" s="17"/>
      <c r="E127" s="17"/>
      <c r="F127" s="17"/>
      <c r="G127" s="17"/>
    </row>
    <row r="128" spans="3:7" x14ac:dyDescent="0.2">
      <c r="C128" s="17"/>
      <c r="D128" s="17"/>
      <c r="E128" s="17"/>
      <c r="F128" s="17"/>
      <c r="G128" s="17"/>
    </row>
    <row r="129" spans="3:7" x14ac:dyDescent="0.2">
      <c r="C129" s="17"/>
      <c r="D129" s="17"/>
      <c r="E129" s="17"/>
      <c r="F129" s="17"/>
      <c r="G129" s="17"/>
    </row>
    <row r="130" spans="3:7" x14ac:dyDescent="0.2">
      <c r="C130" s="17"/>
      <c r="D130" s="17"/>
      <c r="E130" s="17"/>
      <c r="F130" s="17"/>
      <c r="G130" s="17"/>
    </row>
    <row r="131" spans="3:7" x14ac:dyDescent="0.2">
      <c r="C131" s="17"/>
      <c r="D131" s="17"/>
      <c r="E131" s="17"/>
      <c r="F131" s="17"/>
      <c r="G131" s="17"/>
    </row>
    <row r="132" spans="3:7" x14ac:dyDescent="0.2">
      <c r="C132" s="17"/>
      <c r="D132" s="17"/>
      <c r="E132" s="17"/>
      <c r="F132" s="17"/>
      <c r="G132" s="17"/>
    </row>
    <row r="133" spans="3:7" x14ac:dyDescent="0.2">
      <c r="C133" s="17"/>
      <c r="D133" s="17"/>
      <c r="E133" s="17"/>
      <c r="F133" s="17"/>
      <c r="G133" s="17"/>
    </row>
    <row r="134" spans="3:7" x14ac:dyDescent="0.2">
      <c r="C134" s="17"/>
      <c r="D134" s="17"/>
      <c r="E134" s="17"/>
      <c r="F134" s="17"/>
      <c r="G134" s="17"/>
    </row>
    <row r="135" spans="3:7" x14ac:dyDescent="0.2">
      <c r="C135" s="17"/>
      <c r="D135" s="17"/>
      <c r="E135" s="17"/>
      <c r="F135" s="17"/>
      <c r="G135" s="17"/>
    </row>
    <row r="136" spans="3:7" x14ac:dyDescent="0.2">
      <c r="C136" s="17"/>
      <c r="D136" s="17"/>
      <c r="E136" s="17"/>
      <c r="F136" s="17"/>
      <c r="G136" s="17"/>
    </row>
    <row r="137" spans="3:7" x14ac:dyDescent="0.2">
      <c r="C137" s="17"/>
      <c r="D137" s="17"/>
      <c r="E137" s="17"/>
      <c r="F137" s="17"/>
      <c r="G137" s="17"/>
    </row>
    <row r="138" spans="3:7" x14ac:dyDescent="0.2">
      <c r="C138" s="17"/>
      <c r="D138" s="17"/>
      <c r="E138" s="17"/>
      <c r="F138" s="17"/>
      <c r="G138" s="17"/>
    </row>
    <row r="139" spans="3:7" x14ac:dyDescent="0.2">
      <c r="C139" s="17"/>
      <c r="D139" s="17"/>
      <c r="E139" s="17"/>
      <c r="F139" s="17"/>
      <c r="G139" s="17"/>
    </row>
    <row r="140" spans="3:7" x14ac:dyDescent="0.2">
      <c r="C140" s="17"/>
      <c r="D140" s="17"/>
      <c r="E140" s="17"/>
      <c r="F140" s="17"/>
      <c r="G140" s="17"/>
    </row>
    <row r="141" spans="3:7" x14ac:dyDescent="0.2">
      <c r="C141" s="17"/>
      <c r="D141" s="17"/>
      <c r="E141" s="17"/>
      <c r="F141" s="17"/>
      <c r="G141" s="17"/>
    </row>
    <row r="142" spans="3:7" x14ac:dyDescent="0.2">
      <c r="C142" s="17"/>
      <c r="D142" s="17"/>
      <c r="E142" s="17"/>
      <c r="F142" s="17"/>
      <c r="G142" s="17"/>
    </row>
    <row r="143" spans="3:7" x14ac:dyDescent="0.2">
      <c r="C143" s="17"/>
      <c r="D143" s="17"/>
      <c r="E143" s="17"/>
      <c r="F143" s="17"/>
      <c r="G143" s="17"/>
    </row>
    <row r="144" spans="3:7" x14ac:dyDescent="0.2">
      <c r="C144" s="17"/>
      <c r="D144" s="17"/>
      <c r="E144" s="17"/>
      <c r="F144" s="17"/>
      <c r="G144" s="17"/>
    </row>
    <row r="145" spans="3:7" x14ac:dyDescent="0.2">
      <c r="C145" s="17"/>
      <c r="D145" s="17"/>
      <c r="E145" s="17"/>
      <c r="F145" s="17"/>
      <c r="G145" s="17"/>
    </row>
    <row r="146" spans="3:7" x14ac:dyDescent="0.2">
      <c r="C146" s="17"/>
      <c r="D146" s="17"/>
      <c r="E146" s="17"/>
      <c r="F146" s="17"/>
      <c r="G146" s="17"/>
    </row>
    <row r="147" spans="3:7" x14ac:dyDescent="0.2">
      <c r="C147" s="17"/>
      <c r="D147" s="17"/>
      <c r="E147" s="17"/>
      <c r="F147" s="17"/>
      <c r="G147" s="17"/>
    </row>
    <row r="148" spans="3:7" x14ac:dyDescent="0.2">
      <c r="C148" s="17"/>
      <c r="D148" s="17"/>
      <c r="E148" s="17"/>
      <c r="F148" s="17"/>
      <c r="G148" s="17"/>
    </row>
    <row r="149" spans="3:7" x14ac:dyDescent="0.2">
      <c r="C149" s="17"/>
      <c r="D149" s="17"/>
      <c r="E149" s="17"/>
      <c r="F149" s="17"/>
      <c r="G149" s="17"/>
    </row>
    <row r="150" spans="3:7" x14ac:dyDescent="0.2">
      <c r="C150" s="17"/>
      <c r="D150" s="17"/>
      <c r="E150" s="17"/>
      <c r="F150" s="17"/>
      <c r="G150" s="17"/>
    </row>
    <row r="151" spans="3:7" x14ac:dyDescent="0.2">
      <c r="C151" s="17"/>
      <c r="D151" s="17"/>
      <c r="E151" s="17"/>
      <c r="F151" s="17"/>
      <c r="G151" s="17"/>
    </row>
    <row r="152" spans="3:7" x14ac:dyDescent="0.2">
      <c r="C152" s="17"/>
      <c r="D152" s="17"/>
      <c r="E152" s="17"/>
      <c r="F152" s="17"/>
      <c r="G152" s="17"/>
    </row>
    <row r="153" spans="3:7" x14ac:dyDescent="0.2">
      <c r="C153" s="17"/>
      <c r="D153" s="17"/>
      <c r="E153" s="17"/>
      <c r="F153" s="17"/>
      <c r="G153" s="17"/>
    </row>
    <row r="154" spans="3:7" x14ac:dyDescent="0.2">
      <c r="C154" s="17"/>
      <c r="D154" s="17"/>
      <c r="E154" s="17"/>
      <c r="F154" s="17"/>
      <c r="G154" s="17"/>
    </row>
    <row r="155" spans="3:7" x14ac:dyDescent="0.2">
      <c r="C155" s="17"/>
      <c r="D155" s="17"/>
      <c r="E155" s="17"/>
      <c r="F155" s="17"/>
      <c r="G155" s="17"/>
    </row>
    <row r="156" spans="3:7" x14ac:dyDescent="0.2">
      <c r="C156" s="17"/>
      <c r="D156" s="17"/>
      <c r="E156" s="17"/>
      <c r="F156" s="17"/>
      <c r="G156" s="17"/>
    </row>
    <row r="157" spans="3:7" x14ac:dyDescent="0.2">
      <c r="C157" s="17"/>
      <c r="D157" s="17"/>
      <c r="E157" s="17"/>
      <c r="F157" s="17"/>
      <c r="G157" s="17"/>
    </row>
    <row r="158" spans="3:7" x14ac:dyDescent="0.2">
      <c r="C158" s="17"/>
      <c r="D158" s="17"/>
      <c r="E158" s="17"/>
      <c r="F158" s="17"/>
      <c r="G158" s="17"/>
    </row>
    <row r="159" spans="3:7" x14ac:dyDescent="0.2">
      <c r="C159" s="17"/>
      <c r="D159" s="17"/>
      <c r="E159" s="17"/>
      <c r="F159" s="17"/>
      <c r="G159" s="17"/>
    </row>
    <row r="160" spans="3:7" x14ac:dyDescent="0.2">
      <c r="C160" s="17"/>
      <c r="D160" s="17"/>
      <c r="E160" s="17"/>
      <c r="F160" s="17"/>
      <c r="G160" s="17"/>
    </row>
    <row r="161" spans="3:7" x14ac:dyDescent="0.2">
      <c r="C161" s="17"/>
      <c r="D161" s="17"/>
      <c r="E161" s="17"/>
      <c r="F161" s="17"/>
      <c r="G161" s="17"/>
    </row>
    <row r="162" spans="3:7" x14ac:dyDescent="0.2">
      <c r="C162" s="17"/>
      <c r="D162" s="17"/>
      <c r="E162" s="17"/>
      <c r="F162" s="17"/>
      <c r="G162" s="17"/>
    </row>
    <row r="163" spans="3:7" x14ac:dyDescent="0.2">
      <c r="C163" s="17"/>
      <c r="D163" s="17"/>
      <c r="E163" s="17"/>
      <c r="F163" s="17"/>
      <c r="G163" s="17"/>
    </row>
    <row r="164" spans="3:7" x14ac:dyDescent="0.2">
      <c r="C164" s="17"/>
      <c r="D164" s="17"/>
      <c r="E164" s="17"/>
      <c r="F164" s="17"/>
      <c r="G164" s="17"/>
    </row>
    <row r="165" spans="3:7" x14ac:dyDescent="0.2">
      <c r="C165" s="17"/>
      <c r="D165" s="17"/>
      <c r="E165" s="17"/>
      <c r="F165" s="17"/>
      <c r="G165" s="17"/>
    </row>
    <row r="166" spans="3:7" x14ac:dyDescent="0.2">
      <c r="C166" s="17"/>
      <c r="D166" s="17"/>
      <c r="E166" s="17"/>
      <c r="F166" s="17"/>
      <c r="G166" s="17"/>
    </row>
    <row r="167" spans="3:7" x14ac:dyDescent="0.2">
      <c r="C167" s="17"/>
      <c r="D167" s="17"/>
      <c r="E167" s="17"/>
      <c r="F167" s="17"/>
      <c r="G167" s="17"/>
    </row>
    <row r="168" spans="3:7" x14ac:dyDescent="0.2">
      <c r="C168" s="17"/>
      <c r="D168" s="17"/>
      <c r="E168" s="17"/>
      <c r="F168" s="17"/>
      <c r="G168" s="17"/>
    </row>
    <row r="169" spans="3:7" x14ac:dyDescent="0.2">
      <c r="C169" s="17"/>
      <c r="D169" s="17"/>
      <c r="E169" s="17"/>
      <c r="F169" s="17"/>
      <c r="G169" s="17"/>
    </row>
    <row r="170" spans="3:7" x14ac:dyDescent="0.2">
      <c r="C170" s="17"/>
      <c r="D170" s="17"/>
      <c r="E170" s="17"/>
      <c r="F170" s="17"/>
      <c r="G170" s="17"/>
    </row>
    <row r="171" spans="3:7" x14ac:dyDescent="0.2">
      <c r="C171" s="17"/>
      <c r="D171" s="17"/>
      <c r="E171" s="17"/>
      <c r="F171" s="17"/>
      <c r="G171" s="17"/>
    </row>
    <row r="172" spans="3:7" x14ac:dyDescent="0.2">
      <c r="C172" s="17"/>
      <c r="D172" s="17"/>
      <c r="E172" s="17"/>
      <c r="F172" s="17"/>
      <c r="G172" s="17"/>
    </row>
    <row r="173" spans="3:7" x14ac:dyDescent="0.2">
      <c r="C173" s="17"/>
      <c r="D173" s="17"/>
      <c r="E173" s="17"/>
      <c r="F173" s="17"/>
      <c r="G173" s="17"/>
    </row>
    <row r="174" spans="3:7" x14ac:dyDescent="0.2">
      <c r="C174" s="17"/>
      <c r="D174" s="17"/>
      <c r="E174" s="17"/>
      <c r="F174" s="17"/>
      <c r="G174" s="17"/>
    </row>
    <row r="175" spans="3:7" x14ac:dyDescent="0.2">
      <c r="C175" s="17"/>
      <c r="D175" s="17"/>
      <c r="E175" s="17"/>
      <c r="F175" s="17"/>
      <c r="G175" s="17"/>
    </row>
    <row r="176" spans="3:7" x14ac:dyDescent="0.2">
      <c r="C176" s="17"/>
      <c r="D176" s="17"/>
      <c r="E176" s="17"/>
      <c r="F176" s="17"/>
      <c r="G176" s="17"/>
    </row>
    <row r="177" spans="3:7" x14ac:dyDescent="0.2">
      <c r="C177" s="17"/>
      <c r="D177" s="17"/>
      <c r="E177" s="17"/>
      <c r="F177" s="17"/>
      <c r="G177" s="17"/>
    </row>
    <row r="178" spans="3:7" x14ac:dyDescent="0.2">
      <c r="C178" s="17"/>
      <c r="D178" s="17"/>
      <c r="E178" s="17"/>
      <c r="F178" s="17"/>
      <c r="G178" s="17"/>
    </row>
    <row r="179" spans="3:7" x14ac:dyDescent="0.2">
      <c r="C179" s="17"/>
      <c r="D179" s="17"/>
      <c r="E179" s="17"/>
      <c r="F179" s="17"/>
      <c r="G179" s="17"/>
    </row>
    <row r="180" spans="3:7" x14ac:dyDescent="0.2">
      <c r="C180" s="17"/>
      <c r="D180" s="17"/>
      <c r="E180" s="17"/>
      <c r="F180" s="17"/>
      <c r="G180" s="17"/>
    </row>
    <row r="181" spans="3:7" x14ac:dyDescent="0.2">
      <c r="C181" s="17"/>
      <c r="D181" s="17"/>
      <c r="E181" s="17"/>
      <c r="F181" s="17"/>
      <c r="G181" s="17"/>
    </row>
    <row r="182" spans="3:7" x14ac:dyDescent="0.2">
      <c r="C182" s="17"/>
      <c r="D182" s="17"/>
      <c r="E182" s="17"/>
      <c r="F182" s="17"/>
      <c r="G182" s="17"/>
    </row>
    <row r="183" spans="3:7" x14ac:dyDescent="0.2">
      <c r="C183" s="17"/>
      <c r="D183" s="17"/>
      <c r="E183" s="17"/>
      <c r="F183" s="17"/>
      <c r="G183" s="17"/>
    </row>
    <row r="184" spans="3:7" x14ac:dyDescent="0.2">
      <c r="C184" s="17"/>
      <c r="D184" s="17"/>
      <c r="E184" s="17"/>
      <c r="F184" s="17"/>
      <c r="G184" s="17"/>
    </row>
    <row r="185" spans="3:7" x14ac:dyDescent="0.2">
      <c r="C185" s="17"/>
      <c r="D185" s="17"/>
      <c r="E185" s="17"/>
      <c r="F185" s="17"/>
      <c r="G185" s="17"/>
    </row>
    <row r="186" spans="3:7" x14ac:dyDescent="0.2">
      <c r="C186" s="17"/>
      <c r="D186" s="17"/>
      <c r="E186" s="17"/>
      <c r="F186" s="17"/>
      <c r="G186" s="17"/>
    </row>
    <row r="187" spans="3:7" x14ac:dyDescent="0.2">
      <c r="C187" s="17"/>
      <c r="D187" s="17"/>
      <c r="E187" s="17"/>
      <c r="F187" s="17"/>
      <c r="G187" s="17"/>
    </row>
    <row r="188" spans="3:7" x14ac:dyDescent="0.2">
      <c r="C188" s="17"/>
      <c r="D188" s="17"/>
      <c r="E188" s="17"/>
      <c r="F188" s="17"/>
      <c r="G188" s="17"/>
    </row>
    <row r="189" spans="3:7" x14ac:dyDescent="0.2">
      <c r="C189" s="17"/>
      <c r="D189" s="17"/>
      <c r="E189" s="17"/>
      <c r="F189" s="17"/>
      <c r="G189" s="17"/>
    </row>
    <row r="190" spans="3:7" x14ac:dyDescent="0.2">
      <c r="C190" s="17"/>
      <c r="D190" s="17"/>
      <c r="E190" s="17"/>
      <c r="F190" s="17"/>
      <c r="G190" s="17"/>
    </row>
    <row r="191" spans="3:7" x14ac:dyDescent="0.2">
      <c r="C191" s="17"/>
      <c r="D191" s="17"/>
      <c r="E191" s="17"/>
      <c r="F191" s="17"/>
      <c r="G191" s="17"/>
    </row>
    <row r="192" spans="3:7" x14ac:dyDescent="0.2">
      <c r="C192" s="17"/>
      <c r="D192" s="17"/>
      <c r="E192" s="17"/>
      <c r="F192" s="17"/>
      <c r="G192" s="17"/>
    </row>
    <row r="193" spans="3:7" x14ac:dyDescent="0.2">
      <c r="C193" s="17"/>
      <c r="D193" s="17"/>
      <c r="E193" s="17"/>
      <c r="F193" s="17"/>
      <c r="G193" s="17"/>
    </row>
    <row r="194" spans="3:7" x14ac:dyDescent="0.2">
      <c r="C194" s="17"/>
      <c r="D194" s="17"/>
      <c r="E194" s="17"/>
      <c r="F194" s="17"/>
      <c r="G194" s="17"/>
    </row>
    <row r="195" spans="3:7" x14ac:dyDescent="0.2">
      <c r="C195" s="17"/>
      <c r="D195" s="17"/>
      <c r="E195" s="17"/>
      <c r="F195" s="17"/>
      <c r="G195" s="17"/>
    </row>
    <row r="196" spans="3:7" x14ac:dyDescent="0.2">
      <c r="C196" s="17"/>
      <c r="D196" s="17"/>
      <c r="E196" s="17"/>
      <c r="F196" s="17"/>
      <c r="G196" s="17"/>
    </row>
    <row r="197" spans="3:7" x14ac:dyDescent="0.2">
      <c r="C197" s="17"/>
      <c r="D197" s="17"/>
      <c r="E197" s="17"/>
      <c r="F197" s="17"/>
      <c r="G197" s="17"/>
    </row>
    <row r="198" spans="3:7" x14ac:dyDescent="0.2">
      <c r="C198" s="17"/>
      <c r="D198" s="17"/>
      <c r="E198" s="17"/>
      <c r="F198" s="17"/>
      <c r="G198" s="17"/>
    </row>
    <row r="199" spans="3:7" x14ac:dyDescent="0.2">
      <c r="C199" s="17"/>
      <c r="D199" s="17"/>
      <c r="E199" s="17"/>
      <c r="F199" s="17"/>
      <c r="G199" s="17"/>
    </row>
    <row r="200" spans="3:7" x14ac:dyDescent="0.2">
      <c r="C200" s="17"/>
      <c r="D200" s="17"/>
      <c r="E200" s="17"/>
      <c r="F200" s="17"/>
      <c r="G200" s="17"/>
    </row>
    <row r="201" spans="3:7" x14ac:dyDescent="0.2">
      <c r="C201" s="17"/>
      <c r="D201" s="17"/>
      <c r="E201" s="17"/>
      <c r="F201" s="17"/>
      <c r="G201" s="17"/>
    </row>
    <row r="202" spans="3:7" x14ac:dyDescent="0.2">
      <c r="C202" s="17"/>
      <c r="D202" s="17"/>
      <c r="E202" s="17"/>
      <c r="F202" s="17"/>
      <c r="G202" s="17"/>
    </row>
    <row r="203" spans="3:7" x14ac:dyDescent="0.2">
      <c r="C203" s="17"/>
      <c r="D203" s="17"/>
      <c r="E203" s="17"/>
      <c r="F203" s="17"/>
      <c r="G203" s="17"/>
    </row>
    <row r="204" spans="3:7" x14ac:dyDescent="0.2">
      <c r="C204" s="17"/>
      <c r="D204" s="17"/>
      <c r="E204" s="17"/>
      <c r="F204" s="17"/>
      <c r="G204" s="17"/>
    </row>
    <row r="205" spans="3:7" x14ac:dyDescent="0.2">
      <c r="C205" s="17"/>
      <c r="D205" s="17"/>
      <c r="E205" s="17"/>
      <c r="F205" s="17"/>
      <c r="G205" s="17"/>
    </row>
    <row r="206" spans="3:7" x14ac:dyDescent="0.2">
      <c r="C206" s="17"/>
      <c r="D206" s="17"/>
      <c r="E206" s="17"/>
      <c r="F206" s="17"/>
      <c r="G206" s="17"/>
    </row>
    <row r="207" spans="3:7" x14ac:dyDescent="0.2">
      <c r="C207" s="17"/>
      <c r="D207" s="17"/>
      <c r="E207" s="17"/>
      <c r="F207" s="17"/>
      <c r="G207" s="17"/>
    </row>
    <row r="208" spans="3:7" x14ac:dyDescent="0.2">
      <c r="C208" s="17"/>
      <c r="D208" s="17"/>
      <c r="E208" s="17"/>
      <c r="F208" s="17"/>
      <c r="G208" s="17"/>
    </row>
    <row r="209" spans="3:7" x14ac:dyDescent="0.2">
      <c r="C209" s="17"/>
      <c r="D209" s="17"/>
      <c r="E209" s="17"/>
      <c r="F209" s="17"/>
      <c r="G209" s="17"/>
    </row>
    <row r="210" spans="3:7" x14ac:dyDescent="0.2">
      <c r="C210" s="17"/>
      <c r="D210" s="17"/>
      <c r="E210" s="17"/>
      <c r="F210" s="17"/>
      <c r="G210" s="17"/>
    </row>
    <row r="211" spans="3:7" x14ac:dyDescent="0.2">
      <c r="C211" s="17"/>
      <c r="D211" s="17"/>
      <c r="E211" s="17"/>
      <c r="F211" s="17"/>
      <c r="G211" s="17"/>
    </row>
    <row r="212" spans="3:7" x14ac:dyDescent="0.2">
      <c r="C212" s="17"/>
      <c r="D212" s="17"/>
      <c r="E212" s="17"/>
      <c r="F212" s="17"/>
      <c r="G212" s="17"/>
    </row>
    <row r="213" spans="3:7" x14ac:dyDescent="0.2">
      <c r="C213" s="17"/>
      <c r="D213" s="17"/>
      <c r="E213" s="17"/>
      <c r="F213" s="17"/>
      <c r="G213" s="17"/>
    </row>
    <row r="214" spans="3:7" x14ac:dyDescent="0.2">
      <c r="C214" s="17"/>
      <c r="D214" s="17"/>
      <c r="E214" s="17"/>
      <c r="F214" s="17"/>
      <c r="G214" s="17"/>
    </row>
    <row r="215" spans="3:7" x14ac:dyDescent="0.2">
      <c r="C215" s="17"/>
      <c r="D215" s="17"/>
      <c r="E215" s="17"/>
      <c r="F215" s="17"/>
      <c r="G215" s="17"/>
    </row>
    <row r="216" spans="3:7" x14ac:dyDescent="0.2">
      <c r="C216" s="17"/>
      <c r="D216" s="17"/>
      <c r="E216" s="17"/>
      <c r="F216" s="17"/>
      <c r="G216" s="17"/>
    </row>
    <row r="217" spans="3:7" x14ac:dyDescent="0.2">
      <c r="C217" s="17"/>
      <c r="D217" s="17"/>
      <c r="E217" s="17"/>
      <c r="F217" s="17"/>
      <c r="G217" s="17"/>
    </row>
    <row r="218" spans="3:7" x14ac:dyDescent="0.2">
      <c r="C218" s="17"/>
      <c r="D218" s="17"/>
      <c r="E218" s="17"/>
      <c r="F218" s="17"/>
      <c r="G218" s="17"/>
    </row>
    <row r="219" spans="3:7" x14ac:dyDescent="0.2">
      <c r="C219" s="17"/>
      <c r="D219" s="17"/>
      <c r="E219" s="17"/>
      <c r="F219" s="17"/>
      <c r="G219" s="17"/>
    </row>
    <row r="220" spans="3:7" x14ac:dyDescent="0.2">
      <c r="C220" s="17"/>
      <c r="D220" s="17"/>
      <c r="E220" s="17"/>
      <c r="F220" s="17"/>
      <c r="G220" s="17"/>
    </row>
    <row r="221" spans="3:7" x14ac:dyDescent="0.2">
      <c r="C221" s="17"/>
      <c r="D221" s="17"/>
      <c r="E221" s="17"/>
      <c r="F221" s="17"/>
      <c r="G221" s="17"/>
    </row>
    <row r="222" spans="3:7" x14ac:dyDescent="0.2">
      <c r="C222" s="17"/>
      <c r="D222" s="17"/>
      <c r="E222" s="17"/>
      <c r="F222" s="17"/>
      <c r="G222" s="17"/>
    </row>
    <row r="223" spans="3:7" x14ac:dyDescent="0.2">
      <c r="C223" s="17"/>
      <c r="D223" s="17"/>
      <c r="E223" s="17"/>
      <c r="F223" s="17"/>
      <c r="G223" s="17"/>
    </row>
    <row r="224" spans="3:7" x14ac:dyDescent="0.2">
      <c r="C224" s="17"/>
      <c r="D224" s="17"/>
      <c r="E224" s="17"/>
      <c r="F224" s="17"/>
      <c r="G224" s="17"/>
    </row>
    <row r="225" spans="3:7" x14ac:dyDescent="0.2">
      <c r="C225" s="17"/>
      <c r="D225" s="17"/>
      <c r="E225" s="17"/>
      <c r="F225" s="17"/>
      <c r="G225" s="17"/>
    </row>
    <row r="226" spans="3:7" x14ac:dyDescent="0.2">
      <c r="C226" s="17"/>
      <c r="D226" s="17"/>
      <c r="E226" s="17"/>
      <c r="F226" s="17"/>
      <c r="G226" s="17"/>
    </row>
    <row r="227" spans="3:7" x14ac:dyDescent="0.2">
      <c r="C227" s="17"/>
      <c r="D227" s="17"/>
      <c r="E227" s="17"/>
      <c r="F227" s="17"/>
      <c r="G227" s="17"/>
    </row>
    <row r="228" spans="3:7" x14ac:dyDescent="0.2">
      <c r="C228" s="17"/>
      <c r="D228" s="17"/>
      <c r="E228" s="17"/>
      <c r="F228" s="17"/>
      <c r="G228" s="17"/>
    </row>
    <row r="229" spans="3:7" x14ac:dyDescent="0.2">
      <c r="C229" s="17"/>
      <c r="D229" s="17"/>
      <c r="E229" s="17"/>
      <c r="F229" s="17"/>
      <c r="G229" s="17"/>
    </row>
    <row r="230" spans="3:7" x14ac:dyDescent="0.2">
      <c r="C230" s="17"/>
      <c r="D230" s="17"/>
      <c r="E230" s="17"/>
      <c r="F230" s="17"/>
      <c r="G230" s="17"/>
    </row>
    <row r="231" spans="3:7" x14ac:dyDescent="0.2">
      <c r="C231" s="17"/>
      <c r="D231" s="17"/>
      <c r="E231" s="17"/>
      <c r="F231" s="17"/>
      <c r="G231" s="17"/>
    </row>
    <row r="232" spans="3:7" x14ac:dyDescent="0.2">
      <c r="C232" s="17"/>
      <c r="D232" s="17"/>
      <c r="E232" s="17"/>
      <c r="F232" s="17"/>
      <c r="G232" s="17"/>
    </row>
    <row r="233" spans="3:7" x14ac:dyDescent="0.2">
      <c r="C233" s="17"/>
      <c r="D233" s="17"/>
      <c r="E233" s="17"/>
      <c r="F233" s="17"/>
      <c r="G233" s="17"/>
    </row>
    <row r="234" spans="3:7" x14ac:dyDescent="0.2">
      <c r="C234" s="17"/>
      <c r="D234" s="17"/>
      <c r="E234" s="17"/>
      <c r="F234" s="17"/>
      <c r="G234" s="17"/>
    </row>
    <row r="235" spans="3:7" x14ac:dyDescent="0.2">
      <c r="C235" s="17"/>
      <c r="D235" s="17"/>
      <c r="E235" s="17"/>
      <c r="F235" s="17"/>
      <c r="G235" s="17"/>
    </row>
    <row r="236" spans="3:7" x14ac:dyDescent="0.2">
      <c r="C236" s="17"/>
      <c r="D236" s="17"/>
      <c r="E236" s="17"/>
      <c r="F236" s="17"/>
      <c r="G236" s="17"/>
    </row>
    <row r="237" spans="3:7" x14ac:dyDescent="0.2">
      <c r="C237" s="17"/>
      <c r="D237" s="17"/>
      <c r="E237" s="17"/>
      <c r="F237" s="17"/>
      <c r="G237" s="17"/>
    </row>
    <row r="238" spans="3:7" x14ac:dyDescent="0.2">
      <c r="C238" s="17"/>
      <c r="D238" s="17"/>
      <c r="E238" s="17"/>
      <c r="F238" s="17"/>
      <c r="G238" s="17"/>
    </row>
    <row r="239" spans="3:7" x14ac:dyDescent="0.2">
      <c r="C239" s="17"/>
      <c r="D239" s="17"/>
      <c r="E239" s="17"/>
      <c r="F239" s="17"/>
      <c r="G239" s="17"/>
    </row>
    <row r="240" spans="3:7" x14ac:dyDescent="0.2">
      <c r="C240" s="17"/>
      <c r="D240" s="17"/>
      <c r="E240" s="17"/>
      <c r="F240" s="17"/>
      <c r="G240" s="17"/>
    </row>
    <row r="241" spans="3:7" x14ac:dyDescent="0.2">
      <c r="C241" s="17"/>
      <c r="D241" s="17"/>
      <c r="E241" s="17"/>
      <c r="F241" s="17"/>
      <c r="G241" s="17"/>
    </row>
    <row r="242" spans="3:7" x14ac:dyDescent="0.2">
      <c r="C242" s="17"/>
      <c r="D242" s="17"/>
      <c r="E242" s="17"/>
      <c r="F242" s="17"/>
      <c r="G242" s="17"/>
    </row>
    <row r="243" spans="3:7" x14ac:dyDescent="0.2">
      <c r="C243" s="17"/>
      <c r="D243" s="17"/>
      <c r="E243" s="17"/>
      <c r="F243" s="17"/>
      <c r="G243" s="17"/>
    </row>
    <row r="244" spans="3:7" x14ac:dyDescent="0.2">
      <c r="C244" s="17"/>
      <c r="D244" s="17"/>
      <c r="E244" s="17"/>
      <c r="F244" s="17"/>
      <c r="G244" s="17"/>
    </row>
    <row r="245" spans="3:7" x14ac:dyDescent="0.2">
      <c r="C245" s="17"/>
      <c r="D245" s="17"/>
      <c r="E245" s="17"/>
      <c r="F245" s="17"/>
      <c r="G245" s="17"/>
    </row>
    <row r="246" spans="3:7" x14ac:dyDescent="0.2">
      <c r="C246" s="17"/>
      <c r="D246" s="17"/>
      <c r="E246" s="17"/>
      <c r="F246" s="17"/>
      <c r="G246" s="17"/>
    </row>
    <row r="247" spans="3:7" x14ac:dyDescent="0.2">
      <c r="C247" s="17"/>
      <c r="D247" s="17"/>
      <c r="E247" s="17"/>
      <c r="F247" s="17"/>
      <c r="G247" s="17"/>
    </row>
    <row r="248" spans="3:7" x14ac:dyDescent="0.2">
      <c r="C248" s="17"/>
      <c r="D248" s="17"/>
      <c r="E248" s="17"/>
      <c r="F248" s="17"/>
      <c r="G248" s="17"/>
    </row>
    <row r="249" spans="3:7" x14ac:dyDescent="0.2">
      <c r="C249" s="17"/>
      <c r="D249" s="17"/>
      <c r="E249" s="17"/>
      <c r="F249" s="17"/>
      <c r="G249" s="17"/>
    </row>
    <row r="250" spans="3:7" x14ac:dyDescent="0.2">
      <c r="C250" s="17"/>
      <c r="D250" s="17"/>
      <c r="E250" s="17"/>
      <c r="F250" s="17"/>
      <c r="G250" s="17"/>
    </row>
    <row r="251" spans="3:7" x14ac:dyDescent="0.2">
      <c r="C251" s="17"/>
      <c r="D251" s="17"/>
      <c r="E251" s="17"/>
      <c r="F251" s="17"/>
      <c r="G251" s="17"/>
    </row>
    <row r="252" spans="3:7" x14ac:dyDescent="0.2">
      <c r="C252" s="17"/>
      <c r="D252" s="17"/>
      <c r="E252" s="17"/>
      <c r="F252" s="17"/>
      <c r="G252" s="17"/>
    </row>
    <row r="253" spans="3:7" x14ac:dyDescent="0.2">
      <c r="C253" s="17"/>
      <c r="D253" s="17"/>
      <c r="E253" s="17"/>
      <c r="F253" s="17"/>
      <c r="G253" s="17"/>
    </row>
    <row r="254" spans="3:7" x14ac:dyDescent="0.2">
      <c r="C254" s="17"/>
      <c r="D254" s="17"/>
      <c r="E254" s="17"/>
      <c r="F254" s="17"/>
      <c r="G254" s="17"/>
    </row>
    <row r="255" spans="3:7" x14ac:dyDescent="0.2">
      <c r="C255" s="17"/>
      <c r="D255" s="17"/>
      <c r="E255" s="17"/>
      <c r="F255" s="17"/>
      <c r="G255" s="17"/>
    </row>
    <row r="256" spans="3:7" x14ac:dyDescent="0.2">
      <c r="C256" s="17"/>
      <c r="D256" s="17"/>
      <c r="E256" s="17"/>
      <c r="F256" s="17"/>
      <c r="G256" s="17"/>
    </row>
    <row r="257" spans="3:7" x14ac:dyDescent="0.2">
      <c r="C257" s="17"/>
      <c r="D257" s="17"/>
      <c r="E257" s="17"/>
      <c r="F257" s="17"/>
      <c r="G257" s="17"/>
    </row>
    <row r="258" spans="3:7" x14ac:dyDescent="0.2">
      <c r="C258" s="17"/>
      <c r="D258" s="17"/>
      <c r="E258" s="17"/>
      <c r="F258" s="17"/>
      <c r="G258" s="17"/>
    </row>
    <row r="259" spans="3:7" x14ac:dyDescent="0.2">
      <c r="C259" s="17"/>
      <c r="D259" s="17"/>
      <c r="E259" s="17"/>
      <c r="F259" s="17"/>
      <c r="G259" s="17"/>
    </row>
    <row r="260" spans="3:7" x14ac:dyDescent="0.2">
      <c r="C260" s="17"/>
      <c r="D260" s="17"/>
      <c r="E260" s="17"/>
      <c r="F260" s="17"/>
      <c r="G260" s="17"/>
    </row>
    <row r="261" spans="3:7" x14ac:dyDescent="0.2">
      <c r="C261" s="17"/>
      <c r="D261" s="17"/>
      <c r="E261" s="17"/>
      <c r="F261" s="17"/>
      <c r="G261" s="17"/>
    </row>
    <row r="262" spans="3:7" x14ac:dyDescent="0.2">
      <c r="C262" s="17"/>
      <c r="D262" s="17"/>
      <c r="E262" s="17"/>
      <c r="F262" s="17"/>
      <c r="G262" s="17"/>
    </row>
    <row r="263" spans="3:7" x14ac:dyDescent="0.2">
      <c r="C263" s="17"/>
      <c r="D263" s="17"/>
      <c r="E263" s="17"/>
      <c r="F263" s="17"/>
      <c r="G263" s="17"/>
    </row>
    <row r="264" spans="3:7" x14ac:dyDescent="0.2">
      <c r="C264" s="17"/>
      <c r="D264" s="17"/>
      <c r="E264" s="17"/>
      <c r="F264" s="17"/>
      <c r="G264" s="17"/>
    </row>
    <row r="265" spans="3:7" x14ac:dyDescent="0.2">
      <c r="C265" s="17"/>
      <c r="D265" s="17"/>
      <c r="E265" s="17"/>
      <c r="F265" s="17"/>
      <c r="G265" s="17"/>
    </row>
    <row r="266" spans="3:7" x14ac:dyDescent="0.2">
      <c r="C266" s="17"/>
      <c r="D266" s="17"/>
      <c r="E266" s="17"/>
      <c r="F266" s="17"/>
      <c r="G266" s="17"/>
    </row>
    <row r="267" spans="3:7" x14ac:dyDescent="0.2">
      <c r="C267" s="17"/>
      <c r="D267" s="17"/>
      <c r="E267" s="17"/>
      <c r="F267" s="17"/>
      <c r="G267" s="17"/>
    </row>
    <row r="268" spans="3:7" x14ac:dyDescent="0.2">
      <c r="C268" s="17"/>
      <c r="D268" s="17"/>
      <c r="E268" s="17"/>
      <c r="F268" s="17"/>
      <c r="G268" s="17"/>
    </row>
    <row r="269" spans="3:7" x14ac:dyDescent="0.2">
      <c r="C269" s="17"/>
      <c r="D269" s="17"/>
      <c r="E269" s="17"/>
      <c r="F269" s="17"/>
      <c r="G269" s="17"/>
    </row>
    <row r="270" spans="3:7" x14ac:dyDescent="0.2">
      <c r="C270" s="17"/>
      <c r="D270" s="17"/>
      <c r="E270" s="17"/>
      <c r="F270" s="17"/>
      <c r="G270" s="17"/>
    </row>
    <row r="271" spans="3:7" x14ac:dyDescent="0.2">
      <c r="C271" s="17"/>
      <c r="D271" s="17"/>
      <c r="E271" s="17"/>
      <c r="F271" s="17"/>
      <c r="G271" s="17"/>
    </row>
    <row r="272" spans="3:7" x14ac:dyDescent="0.2">
      <c r="C272" s="17"/>
      <c r="D272" s="17"/>
      <c r="E272" s="17"/>
      <c r="F272" s="17"/>
      <c r="G272" s="17"/>
    </row>
    <row r="273" spans="3:7" x14ac:dyDescent="0.2">
      <c r="C273" s="17"/>
      <c r="D273" s="17"/>
      <c r="E273" s="17"/>
      <c r="F273" s="17"/>
      <c r="G273" s="17"/>
    </row>
    <row r="274" spans="3:7" x14ac:dyDescent="0.2">
      <c r="C274" s="17"/>
      <c r="D274" s="17"/>
      <c r="E274" s="17"/>
      <c r="F274" s="17"/>
      <c r="G274" s="17"/>
    </row>
    <row r="275" spans="3:7" x14ac:dyDescent="0.2">
      <c r="C275" s="17"/>
      <c r="D275" s="17"/>
      <c r="E275" s="17"/>
      <c r="F275" s="17"/>
      <c r="G275" s="17"/>
    </row>
    <row r="276" spans="3:7" x14ac:dyDescent="0.2">
      <c r="C276" s="17"/>
      <c r="D276" s="17"/>
      <c r="E276" s="17"/>
      <c r="F276" s="17"/>
      <c r="G276" s="17"/>
    </row>
    <row r="277" spans="3:7" x14ac:dyDescent="0.2">
      <c r="C277" s="17"/>
      <c r="D277" s="17"/>
      <c r="E277" s="17"/>
      <c r="F277" s="17"/>
      <c r="G277" s="17"/>
    </row>
    <row r="278" spans="3:7" x14ac:dyDescent="0.2">
      <c r="C278" s="17"/>
      <c r="D278" s="17"/>
      <c r="E278" s="17"/>
      <c r="F278" s="17"/>
      <c r="G278" s="17"/>
    </row>
    <row r="279" spans="3:7" x14ac:dyDescent="0.2">
      <c r="C279" s="17"/>
      <c r="D279" s="17"/>
      <c r="E279" s="17"/>
      <c r="F279" s="17"/>
      <c r="G279" s="17"/>
    </row>
    <row r="280" spans="3:7" x14ac:dyDescent="0.2">
      <c r="C280" s="17"/>
      <c r="D280" s="17"/>
      <c r="E280" s="17"/>
      <c r="F280" s="17"/>
      <c r="G280" s="17"/>
    </row>
    <row r="281" spans="3:7" x14ac:dyDescent="0.2">
      <c r="C281" s="17"/>
      <c r="D281" s="17"/>
      <c r="E281" s="17"/>
      <c r="F281" s="17"/>
      <c r="G281" s="17"/>
    </row>
    <row r="282" spans="3:7" x14ac:dyDescent="0.2">
      <c r="C282" s="17"/>
      <c r="D282" s="17"/>
      <c r="E282" s="17"/>
      <c r="F282" s="17"/>
      <c r="G282" s="17"/>
    </row>
    <row r="283" spans="3:7" x14ac:dyDescent="0.2">
      <c r="C283" s="17"/>
      <c r="D283" s="17"/>
      <c r="E283" s="17"/>
      <c r="F283" s="17"/>
      <c r="G283" s="17"/>
    </row>
    <row r="284" spans="3:7" x14ac:dyDescent="0.2">
      <c r="C284" s="17"/>
      <c r="D284" s="17"/>
      <c r="E284" s="17"/>
      <c r="F284" s="17"/>
      <c r="G284" s="17"/>
    </row>
    <row r="285" spans="3:7" x14ac:dyDescent="0.2">
      <c r="C285" s="17"/>
      <c r="D285" s="17"/>
      <c r="E285" s="17"/>
      <c r="F285" s="17"/>
      <c r="G285" s="17"/>
    </row>
    <row r="286" spans="3:7" x14ac:dyDescent="0.2">
      <c r="C286" s="17"/>
      <c r="D286" s="17"/>
      <c r="E286" s="17"/>
      <c r="F286" s="17"/>
      <c r="G286" s="17"/>
    </row>
    <row r="287" spans="3:7" x14ac:dyDescent="0.2">
      <c r="C287" s="17"/>
      <c r="D287" s="17"/>
      <c r="E287" s="17"/>
      <c r="F287" s="17"/>
      <c r="G287" s="17"/>
    </row>
    <row r="288" spans="3:7" x14ac:dyDescent="0.2">
      <c r="C288" s="17"/>
      <c r="D288" s="17"/>
      <c r="E288" s="17"/>
      <c r="F288" s="17"/>
      <c r="G288" s="17"/>
    </row>
    <row r="289" spans="3:7" x14ac:dyDescent="0.2">
      <c r="C289" s="17"/>
      <c r="D289" s="17"/>
      <c r="E289" s="17"/>
      <c r="F289" s="17"/>
      <c r="G289" s="17"/>
    </row>
    <row r="290" spans="3:7" x14ac:dyDescent="0.2">
      <c r="C290" s="17"/>
      <c r="D290" s="17"/>
      <c r="E290" s="17"/>
      <c r="F290" s="17"/>
      <c r="G290" s="17"/>
    </row>
    <row r="291" spans="3:7" x14ac:dyDescent="0.2">
      <c r="C291" s="17"/>
      <c r="D291" s="17"/>
      <c r="E291" s="17"/>
      <c r="F291" s="17"/>
      <c r="G291" s="17"/>
    </row>
    <row r="292" spans="3:7" x14ac:dyDescent="0.2">
      <c r="C292" s="17"/>
      <c r="D292" s="17"/>
      <c r="E292" s="17"/>
      <c r="F292" s="17"/>
      <c r="G292" s="17"/>
    </row>
    <row r="293" spans="3:7" x14ac:dyDescent="0.2">
      <c r="C293" s="17"/>
      <c r="D293" s="17"/>
      <c r="E293" s="17"/>
      <c r="F293" s="17"/>
      <c r="G293" s="17"/>
    </row>
    <row r="294" spans="3:7" x14ac:dyDescent="0.2">
      <c r="C294" s="17"/>
      <c r="D294" s="17"/>
      <c r="E294" s="17"/>
      <c r="F294" s="17"/>
      <c r="G294" s="17"/>
    </row>
    <row r="295" spans="3:7" x14ac:dyDescent="0.2">
      <c r="C295" s="17"/>
      <c r="D295" s="17"/>
      <c r="E295" s="17"/>
      <c r="F295" s="17"/>
      <c r="G295" s="17"/>
    </row>
    <row r="296" spans="3:7" x14ac:dyDescent="0.2">
      <c r="C296" s="17"/>
      <c r="D296" s="17"/>
      <c r="E296" s="17"/>
      <c r="F296" s="17"/>
      <c r="G296" s="17"/>
    </row>
    <row r="297" spans="3:7" x14ac:dyDescent="0.2">
      <c r="C297" s="17"/>
      <c r="D297" s="17"/>
      <c r="E297" s="17"/>
      <c r="F297" s="17"/>
      <c r="G297" s="17"/>
    </row>
    <row r="298" spans="3:7" x14ac:dyDescent="0.2">
      <c r="C298" s="17"/>
      <c r="D298" s="17"/>
      <c r="E298" s="17"/>
      <c r="F298" s="17"/>
      <c r="G298" s="17"/>
    </row>
    <row r="299" spans="3:7" x14ac:dyDescent="0.2">
      <c r="C299" s="17"/>
      <c r="D299" s="17"/>
      <c r="E299" s="17"/>
      <c r="F299" s="17"/>
      <c r="G299" s="17"/>
    </row>
    <row r="300" spans="3:7" x14ac:dyDescent="0.2">
      <c r="C300" s="17"/>
      <c r="D300" s="17"/>
      <c r="E300" s="17"/>
      <c r="F300" s="17"/>
      <c r="G300" s="17"/>
    </row>
    <row r="301" spans="3:7" x14ac:dyDescent="0.2">
      <c r="C301" s="17"/>
      <c r="D301" s="17"/>
      <c r="E301" s="17"/>
      <c r="F301" s="17"/>
      <c r="G301" s="17"/>
    </row>
    <row r="302" spans="3:7" x14ac:dyDescent="0.2">
      <c r="C302" s="17"/>
      <c r="D302" s="17"/>
      <c r="E302" s="17"/>
      <c r="F302" s="17"/>
      <c r="G302" s="17"/>
    </row>
    <row r="303" spans="3:7" x14ac:dyDescent="0.2">
      <c r="C303" s="17"/>
      <c r="D303" s="17"/>
      <c r="E303" s="17"/>
      <c r="F303" s="17"/>
      <c r="G303" s="17"/>
    </row>
    <row r="304" spans="3:7" x14ac:dyDescent="0.2">
      <c r="C304" s="17"/>
      <c r="D304" s="17"/>
      <c r="E304" s="17"/>
      <c r="F304" s="17"/>
      <c r="G304" s="17"/>
    </row>
    <row r="305" spans="3:7" x14ac:dyDescent="0.2">
      <c r="C305" s="17"/>
      <c r="D305" s="17"/>
      <c r="E305" s="17"/>
      <c r="F305" s="17"/>
      <c r="G305" s="17"/>
    </row>
    <row r="306" spans="3:7" x14ac:dyDescent="0.2">
      <c r="C306" s="17"/>
      <c r="D306" s="17"/>
      <c r="E306" s="17"/>
      <c r="F306" s="17"/>
      <c r="G306" s="17"/>
    </row>
    <row r="307" spans="3:7" x14ac:dyDescent="0.2">
      <c r="C307" s="17"/>
      <c r="D307" s="17"/>
      <c r="E307" s="17"/>
      <c r="F307" s="17"/>
      <c r="G307" s="17"/>
    </row>
    <row r="308" spans="3:7" x14ac:dyDescent="0.2">
      <c r="C308" s="17"/>
      <c r="D308" s="17"/>
      <c r="E308" s="17"/>
      <c r="F308" s="17"/>
      <c r="G308" s="17"/>
    </row>
    <row r="309" spans="3:7" x14ac:dyDescent="0.2">
      <c r="C309" s="17"/>
      <c r="D309" s="17"/>
      <c r="E309" s="17"/>
      <c r="F309" s="17"/>
      <c r="G309" s="17"/>
    </row>
    <row r="310" spans="3:7" x14ac:dyDescent="0.2">
      <c r="C310" s="17"/>
      <c r="D310" s="17"/>
      <c r="E310" s="17"/>
      <c r="F310" s="17"/>
      <c r="G310" s="17"/>
    </row>
    <row r="311" spans="3:7" x14ac:dyDescent="0.2">
      <c r="C311" s="17"/>
      <c r="D311" s="17"/>
      <c r="E311" s="17"/>
      <c r="F311" s="17"/>
      <c r="G311" s="17"/>
    </row>
    <row r="312" spans="3:7" x14ac:dyDescent="0.2">
      <c r="C312" s="17"/>
      <c r="D312" s="17"/>
      <c r="E312" s="17"/>
      <c r="F312" s="17"/>
      <c r="G312" s="17"/>
    </row>
    <row r="313" spans="3:7" x14ac:dyDescent="0.2">
      <c r="C313" s="17"/>
      <c r="D313" s="17"/>
      <c r="E313" s="17"/>
      <c r="F313" s="17"/>
      <c r="G313" s="17"/>
    </row>
    <row r="314" spans="3:7" x14ac:dyDescent="0.2">
      <c r="C314" s="17"/>
      <c r="D314" s="17"/>
      <c r="E314" s="17"/>
      <c r="F314" s="17"/>
      <c r="G314" s="17"/>
    </row>
    <row r="315" spans="3:7" x14ac:dyDescent="0.2">
      <c r="C315" s="17"/>
      <c r="D315" s="17"/>
      <c r="E315" s="17"/>
      <c r="F315" s="17"/>
      <c r="G315" s="17"/>
    </row>
    <row r="316" spans="3:7" x14ac:dyDescent="0.2">
      <c r="C316" s="17"/>
      <c r="D316" s="17"/>
      <c r="E316" s="17"/>
      <c r="F316" s="17"/>
      <c r="G316" s="17"/>
    </row>
    <row r="317" spans="3:7" x14ac:dyDescent="0.2">
      <c r="C317" s="17"/>
      <c r="D317" s="17"/>
      <c r="E317" s="17"/>
      <c r="F317" s="17"/>
      <c r="G317" s="17"/>
    </row>
    <row r="318" spans="3:7" x14ac:dyDescent="0.2">
      <c r="C318" s="17"/>
      <c r="D318" s="17"/>
      <c r="E318" s="17"/>
      <c r="F318" s="17"/>
      <c r="G318" s="17"/>
    </row>
    <row r="319" spans="3:7" x14ac:dyDescent="0.2">
      <c r="C319" s="17"/>
      <c r="D319" s="17"/>
      <c r="E319" s="17"/>
      <c r="F319" s="17"/>
      <c r="G319" s="17"/>
    </row>
    <row r="320" spans="3:7" x14ac:dyDescent="0.2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7109375" defaultRowHeight="12.75" x14ac:dyDescent="0.2"/>
  <cols>
    <col min="1" max="1" width="8.7109375" style="12"/>
    <col min="2" max="2" width="16.140625" style="12" customWidth="1"/>
    <col min="3" max="3" width="11.28515625" style="12" customWidth="1"/>
    <col min="4" max="7" width="10.85546875" style="12" customWidth="1"/>
    <col min="8" max="8" width="8.7109375" style="12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71</v>
      </c>
    </row>
    <row r="4" spans="1:18" ht="13.5" thickBot="1" x14ac:dyDescent="0.25">
      <c r="A4" s="22" t="s">
        <v>77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21">
        <f>+'Løntabel oktober 2018'!D7</f>
        <v>2.0299999999999999E-2</v>
      </c>
    </row>
    <row r="8" spans="1:18" ht="13.5" thickBot="1" x14ac:dyDescent="0.25"/>
    <row r="9" spans="1:18" ht="13.5" thickBot="1" x14ac:dyDescent="0.25">
      <c r="A9" s="22" t="s">
        <v>83</v>
      </c>
      <c r="D9" s="27">
        <v>32</v>
      </c>
      <c r="N9" s="2"/>
      <c r="Q9" s="25"/>
    </row>
    <row r="10" spans="1:18" x14ac:dyDescent="0.2">
      <c r="D10" s="26"/>
      <c r="F10" s="2"/>
      <c r="N10" s="2"/>
      <c r="Q10" s="25"/>
    </row>
    <row r="11" spans="1:18" x14ac:dyDescent="0.2">
      <c r="A11" s="12" t="s">
        <v>1</v>
      </c>
      <c r="D11" s="13">
        <v>5.5E-2</v>
      </c>
      <c r="N11" s="2"/>
      <c r="Q11" s="25"/>
    </row>
    <row r="12" spans="1:18" x14ac:dyDescent="0.2">
      <c r="A12" s="12" t="s">
        <v>2</v>
      </c>
      <c r="D12" s="13">
        <v>0.11</v>
      </c>
    </row>
    <row r="13" spans="1:18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2" t="s">
        <v>16</v>
      </c>
      <c r="C19" s="14">
        <f>C18*$D$11</f>
        <v>1171.4473392181515</v>
      </c>
      <c r="D19" s="14">
        <f>D18*$D$11</f>
        <v>1190.6001648237921</v>
      </c>
      <c r="E19" s="14">
        <f>E18*$D$11</f>
        <v>1203.8606366021952</v>
      </c>
      <c r="F19" s="14">
        <f>F18*$D$11</f>
        <v>1223.014008930272</v>
      </c>
      <c r="G19" s="14">
        <f>G18*$D$11</f>
        <v>1236.275038170174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">
      <c r="A20" s="2"/>
      <c r="B20" s="12" t="s">
        <v>22</v>
      </c>
      <c r="C20" s="14">
        <f>C18-C19</f>
        <v>20127.595192020966</v>
      </c>
      <c r="D20" s="14">
        <f>D18-D19</f>
        <v>20456.675559245155</v>
      </c>
      <c r="E20" s="14">
        <f>E18-E19</f>
        <v>20684.514574346806</v>
      </c>
      <c r="F20" s="14">
        <f>F18-F19</f>
        <v>21013.604335256492</v>
      </c>
      <c r="G20" s="14">
        <f>G18-G19</f>
        <v>21241.452928560262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">
      <c r="A21" s="2"/>
      <c r="B21" s="12" t="s">
        <v>27</v>
      </c>
      <c r="C21" s="14">
        <f>C18*$D$12</f>
        <v>2342.8946784363029</v>
      </c>
      <c r="D21" s="14">
        <f>D18*$D$12</f>
        <v>2381.2003296475841</v>
      </c>
      <c r="E21" s="14">
        <f>E18*$D$12</f>
        <v>2407.7212732043904</v>
      </c>
      <c r="F21" s="14">
        <f>F18*$D$12</f>
        <v>2446.028017860544</v>
      </c>
      <c r="G21" s="14">
        <f>G18*$D$12</f>
        <v>2472.5500763403479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">
      <c r="A25" s="2"/>
      <c r="B25" s="2" t="s">
        <v>16</v>
      </c>
      <c r="C25" s="14">
        <f>C24*$D$11</f>
        <v>1264.2004029083187</v>
      </c>
      <c r="D25" s="14">
        <f>D24*$D$11</f>
        <v>1283.2352959914015</v>
      </c>
      <c r="E25" s="14">
        <f>E24*$D$11</f>
        <v>1296.4157371996223</v>
      </c>
      <c r="F25" s="14">
        <f>F24*$D$11</f>
        <v>1315.4506302827049</v>
      </c>
      <c r="G25" s="14">
        <f>G24*$D$11</f>
        <v>1328.6259622554151</v>
      </c>
      <c r="I25" s="2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4">
        <f>C24-C25</f>
        <v>21721.261468152021</v>
      </c>
      <c r="D26" s="14">
        <f>D24-D25</f>
        <v>22048.315540215895</v>
      </c>
      <c r="E26" s="14">
        <f>E24-E25</f>
        <v>22274.779484611692</v>
      </c>
      <c r="F26" s="14">
        <f>F24-F25</f>
        <v>22601.833556675563</v>
      </c>
      <c r="G26" s="14">
        <f>G24-G25</f>
        <v>22828.209715115769</v>
      </c>
      <c r="I26" s="2"/>
      <c r="K26" s="2"/>
      <c r="L26" s="2"/>
    </row>
    <row r="27" spans="1:13" x14ac:dyDescent="0.2">
      <c r="A27" s="2"/>
      <c r="B27" s="2" t="s">
        <v>27</v>
      </c>
      <c r="C27" s="14">
        <f>C24*$D$12</f>
        <v>2528.4008058166373</v>
      </c>
      <c r="D27" s="14">
        <f>D24*$D$12</f>
        <v>2566.4705919828029</v>
      </c>
      <c r="E27" s="14">
        <f>E24*$D$12</f>
        <v>2592.8314743992446</v>
      </c>
      <c r="F27" s="14">
        <f>F24*$D$12</f>
        <v>2630.9012605654098</v>
      </c>
      <c r="G27" s="14">
        <f>G24*$D$12</f>
        <v>2657.2519245108301</v>
      </c>
      <c r="I27" s="2" t="s">
        <v>45</v>
      </c>
      <c r="K27" s="12" t="s">
        <v>46</v>
      </c>
      <c r="L27" s="12" t="s">
        <v>47</v>
      </c>
    </row>
    <row r="28" spans="1:13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2" t="s">
        <v>51</v>
      </c>
      <c r="L29" s="12" t="s">
        <v>52</v>
      </c>
    </row>
    <row r="30" spans="1:13" x14ac:dyDescent="0.2">
      <c r="A30" s="2"/>
      <c r="B30" s="2" t="s">
        <v>16</v>
      </c>
      <c r="C30" s="14">
        <f>C29*$D$11</f>
        <v>1284.5456573865365</v>
      </c>
      <c r="D30" s="14">
        <f>D29*$D$11</f>
        <v>1302.9847362887235</v>
      </c>
      <c r="E30" s="14">
        <f>E29*$D$11</f>
        <v>1315.7488059999253</v>
      </c>
      <c r="F30" s="14">
        <f>F29*$D$11</f>
        <v>1334.1975302340945</v>
      </c>
      <c r="G30" s="14">
        <f>G29*$D$11</f>
        <v>1346.9610879235709</v>
      </c>
      <c r="I30" s="11" t="s">
        <v>53</v>
      </c>
      <c r="L30" s="12" t="s">
        <v>54</v>
      </c>
    </row>
    <row r="31" spans="1:13" x14ac:dyDescent="0.2">
      <c r="A31" s="2"/>
      <c r="B31" s="2" t="s">
        <v>22</v>
      </c>
      <c r="C31" s="14">
        <f>C29-C30</f>
        <v>22070.829931459579</v>
      </c>
      <c r="D31" s="14">
        <f>D29-D30</f>
        <v>22387.646832597158</v>
      </c>
      <c r="E31" s="14">
        <f>E29-E30</f>
        <v>22606.956757635078</v>
      </c>
      <c r="F31" s="14">
        <f>F29-F30</f>
        <v>22923.93938311308</v>
      </c>
      <c r="G31" s="14">
        <f>G29-G30</f>
        <v>23143.24051068681</v>
      </c>
      <c r="I31" s="11"/>
    </row>
    <row r="32" spans="1:13" x14ac:dyDescent="0.2">
      <c r="A32" s="2"/>
      <c r="B32" s="2" t="s">
        <v>27</v>
      </c>
      <c r="C32" s="14">
        <f>C29*$D$12</f>
        <v>2569.091314773073</v>
      </c>
      <c r="D32" s="14">
        <f>D29*$D$12</f>
        <v>2605.969472577447</v>
      </c>
      <c r="E32" s="14">
        <f>E29*$D$12</f>
        <v>2631.4976119998505</v>
      </c>
      <c r="F32" s="14">
        <f>F29*$D$12</f>
        <v>2668.3950604681891</v>
      </c>
      <c r="G32" s="14">
        <f>G29*$D$12</f>
        <v>2693.9221758471417</v>
      </c>
      <c r="I32" s="11" t="s">
        <v>55</v>
      </c>
      <c r="L32" s="2" t="s">
        <v>56</v>
      </c>
    </row>
    <row r="33" spans="1:12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2" t="s">
        <v>59</v>
      </c>
    </row>
    <row r="35" spans="1:12" x14ac:dyDescent="0.2">
      <c r="A35" s="2"/>
      <c r="B35" s="2" t="s">
        <v>16</v>
      </c>
      <c r="C35" s="14">
        <f>C34*$D$11</f>
        <v>1305.3588597020491</v>
      </c>
      <c r="D35" s="14">
        <f>D34*$D$11</f>
        <v>1323.1688147035786</v>
      </c>
      <c r="E35" s="14">
        <f>E34*$D$11</f>
        <v>1335.4924298271296</v>
      </c>
      <c r="F35" s="14">
        <f>F34*$D$11</f>
        <v>1353.2985307349752</v>
      </c>
      <c r="G35" s="14">
        <f>G34*$D$11</f>
        <v>1365.6225897931972</v>
      </c>
      <c r="L35" s="12" t="s">
        <v>60</v>
      </c>
    </row>
    <row r="36" spans="1:12" x14ac:dyDescent="0.2">
      <c r="A36" s="2"/>
      <c r="B36" s="2" t="s">
        <v>22</v>
      </c>
      <c r="C36" s="14">
        <f>C34-C35</f>
        <v>22428.438589426118</v>
      </c>
      <c r="D36" s="14">
        <f>D34-D35</f>
        <v>22734.445998088759</v>
      </c>
      <c r="E36" s="14">
        <f>E34-E35</f>
        <v>22946.188112484317</v>
      </c>
      <c r="F36" s="14">
        <f>F34-F35</f>
        <v>23252.129300810029</v>
      </c>
      <c r="G36" s="14">
        <f>G34-G35</f>
        <v>23463.879042810389</v>
      </c>
      <c r="L36" s="12" t="s">
        <v>61</v>
      </c>
    </row>
    <row r="37" spans="1:12" x14ac:dyDescent="0.2">
      <c r="A37" s="2"/>
      <c r="B37" s="2" t="s">
        <v>27</v>
      </c>
      <c r="C37" s="14">
        <f>C34*$D$12</f>
        <v>2610.7177194040983</v>
      </c>
      <c r="D37" s="14">
        <f>D34*$D$12</f>
        <v>2646.3376294071572</v>
      </c>
      <c r="E37" s="14">
        <f>E34*$D$12</f>
        <v>2670.9848596542593</v>
      </c>
      <c r="F37" s="14">
        <f>F34*$D$12</f>
        <v>2706.5970614699504</v>
      </c>
      <c r="G37" s="14">
        <f>G34*$D$12</f>
        <v>2731.2451795863944</v>
      </c>
      <c r="L37" s="12" t="s">
        <v>62</v>
      </c>
    </row>
    <row r="38" spans="1:12" x14ac:dyDescent="0.2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2" t="s">
        <v>64</v>
      </c>
    </row>
    <row r="40" spans="1:12" x14ac:dyDescent="0.2">
      <c r="A40" s="2"/>
      <c r="B40" s="2" t="s">
        <v>16</v>
      </c>
      <c r="C40" s="14">
        <f>C39*$D$11</f>
        <v>1348.4084489725637</v>
      </c>
      <c r="D40" s="14">
        <f>D39*$D$11</f>
        <v>1364.8043526448616</v>
      </c>
      <c r="E40" s="14">
        <f>E39*$D$11</f>
        <v>1376.1543710268322</v>
      </c>
      <c r="F40" s="14">
        <f>F39*$D$11</f>
        <v>1392.5502746991301</v>
      </c>
      <c r="G40" s="14">
        <f>G39*$D$11</f>
        <v>1403.8959950527437</v>
      </c>
      <c r="L40" s="2" t="s">
        <v>65</v>
      </c>
    </row>
    <row r="41" spans="1:12" x14ac:dyDescent="0.2">
      <c r="A41" s="2"/>
      <c r="B41" s="2" t="s">
        <v>22</v>
      </c>
      <c r="C41" s="14">
        <f>C39-C40</f>
        <v>23168.108805074047</v>
      </c>
      <c r="D41" s="14">
        <f>D39-D40</f>
        <v>23449.82024089808</v>
      </c>
      <c r="E41" s="14">
        <f>E39-E40</f>
        <v>23644.834193097391</v>
      </c>
      <c r="F41" s="14">
        <f>F39-F40</f>
        <v>23926.545628921416</v>
      </c>
      <c r="G41" s="14">
        <f>G39-G40</f>
        <v>24121.485733178961</v>
      </c>
      <c r="L41" s="12" t="s">
        <v>66</v>
      </c>
    </row>
    <row r="42" spans="1:12" x14ac:dyDescent="0.2">
      <c r="A42" s="2"/>
      <c r="B42" s="2" t="s">
        <v>27</v>
      </c>
      <c r="C42" s="14">
        <f>C39*$D$12</f>
        <v>2696.8168979451275</v>
      </c>
      <c r="D42" s="14">
        <f>D39*$D$12</f>
        <v>2729.6087052897233</v>
      </c>
      <c r="E42" s="14">
        <f>E39*$D$12</f>
        <v>2752.3087420536644</v>
      </c>
      <c r="F42" s="14">
        <f>F39*$D$12</f>
        <v>2785.1005493982602</v>
      </c>
      <c r="G42" s="14">
        <f>G39*$D$12</f>
        <v>2807.7919901054875</v>
      </c>
    </row>
    <row r="43" spans="1:12" x14ac:dyDescent="0.2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">
      <c r="A44" s="2"/>
      <c r="B44" s="2" t="s">
        <v>16</v>
      </c>
      <c r="C44" s="14">
        <f>C43*$D$11</f>
        <v>1370.6593417732681</v>
      </c>
      <c r="D44" s="14">
        <f>D43*$D$11</f>
        <v>1386.279451327249</v>
      </c>
      <c r="E44" s="14">
        <f>E43*$D$11</f>
        <v>1397.0906044040444</v>
      </c>
      <c r="F44" s="14">
        <f>F43*$D$11</f>
        <v>1412.7064159296692</v>
      </c>
      <c r="G44" s="14">
        <f>G43*$D$11</f>
        <v>1423.5218670348215</v>
      </c>
    </row>
    <row r="45" spans="1:12" x14ac:dyDescent="0.2">
      <c r="A45" s="2"/>
      <c r="B45" s="2" t="s">
        <v>22</v>
      </c>
      <c r="C45" s="14">
        <f>C43-C44</f>
        <v>23550.419599558878</v>
      </c>
      <c r="D45" s="14">
        <f>D43-D44</f>
        <v>23818.801481895462</v>
      </c>
      <c r="E45" s="14">
        <f>E43-E44</f>
        <v>24004.556748396761</v>
      </c>
      <c r="F45" s="14">
        <f>F43-F44</f>
        <v>24272.864782791592</v>
      </c>
      <c r="G45" s="14">
        <f>G43-G44</f>
        <v>24458.693897234662</v>
      </c>
    </row>
    <row r="46" spans="1:12" x14ac:dyDescent="0.2">
      <c r="A46" s="2"/>
      <c r="B46" s="2" t="s">
        <v>27</v>
      </c>
      <c r="C46" s="14">
        <f>C43*$D$12</f>
        <v>2741.3186835465362</v>
      </c>
      <c r="D46" s="14">
        <f>D43*$D$12</f>
        <v>2772.5589026544981</v>
      </c>
      <c r="E46" s="14">
        <f>E43*$D$12</f>
        <v>2794.1812088080887</v>
      </c>
      <c r="F46" s="14">
        <f>F43*$D$12</f>
        <v>2825.4128318593384</v>
      </c>
      <c r="G46" s="14">
        <f>G43*$D$12</f>
        <v>2847.0437340696431</v>
      </c>
    </row>
    <row r="47" spans="1:12" x14ac:dyDescent="0.2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">
      <c r="A48" s="2"/>
      <c r="B48" s="2" t="s">
        <v>16</v>
      </c>
      <c r="C48" s="14">
        <f>C47*$D$11</f>
        <v>1393.3924402401683</v>
      </c>
      <c r="D48" s="14">
        <f>D47*$D$11</f>
        <v>1408.1805920704574</v>
      </c>
      <c r="E48" s="14">
        <f>E47*$D$11</f>
        <v>1418.4238681506731</v>
      </c>
      <c r="F48" s="14">
        <f>F47*$D$11</f>
        <v>1433.2117719641606</v>
      </c>
      <c r="G48" s="14">
        <f>G47*$D$11</f>
        <v>1443.4507500160198</v>
      </c>
    </row>
    <row r="49" spans="1:7" x14ac:dyDescent="0.2">
      <c r="A49" s="2"/>
      <c r="B49" s="2" t="s">
        <v>22</v>
      </c>
      <c r="C49" s="14">
        <f>C47-C48</f>
        <v>23941.015564126526</v>
      </c>
      <c r="D49" s="14">
        <f>D47-D48</f>
        <v>24195.102900119677</v>
      </c>
      <c r="E49" s="14">
        <f>E47-E48</f>
        <v>24371.101007316112</v>
      </c>
      <c r="F49" s="14">
        <f>F47-F48</f>
        <v>24625.184081929667</v>
      </c>
      <c r="G49" s="14">
        <f>G47-G48</f>
        <v>24801.108341184343</v>
      </c>
    </row>
    <row r="50" spans="1:7" x14ac:dyDescent="0.2">
      <c r="A50" s="2"/>
      <c r="B50" s="2" t="s">
        <v>27</v>
      </c>
      <c r="C50" s="14">
        <f>C47*$D$12</f>
        <v>2786.7848804803366</v>
      </c>
      <c r="D50" s="14">
        <f>D47*$D$12</f>
        <v>2816.3611841409147</v>
      </c>
      <c r="E50" s="14">
        <f>E47*$D$12</f>
        <v>2836.8477363013462</v>
      </c>
      <c r="F50" s="14">
        <f>F47*$D$12</f>
        <v>2866.4235439283211</v>
      </c>
      <c r="G50" s="14">
        <f>G47*$D$12</f>
        <v>2886.9015000320396</v>
      </c>
    </row>
    <row r="51" spans="1:7" x14ac:dyDescent="0.2">
      <c r="A51" s="2" t="s">
        <v>28</v>
      </c>
      <c r="B51" s="2"/>
      <c r="C51" s="10"/>
      <c r="D51" s="14"/>
      <c r="E51" s="14"/>
      <c r="F51" s="14"/>
      <c r="G51" s="14"/>
    </row>
    <row r="52" spans="1:7" x14ac:dyDescent="0.2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">
      <c r="A53" s="2"/>
      <c r="B53" s="2" t="s">
        <v>16</v>
      </c>
      <c r="C53" s="14">
        <f>C52*$D$11</f>
        <v>1416.6407236363423</v>
      </c>
      <c r="D53" s="14">
        <f>D52*$D$11</f>
        <v>1430.5539786793172</v>
      </c>
      <c r="E53" s="14">
        <f>E52*$D$11</f>
        <v>1440.1826367045783</v>
      </c>
      <c r="F53" s="14">
        <f>F52*$D$11</f>
        <v>1454.095891747553</v>
      </c>
      <c r="G53" s="14">
        <f>G52*$D$11</f>
        <v>1463.7245497728138</v>
      </c>
    </row>
    <row r="54" spans="1:7" x14ac:dyDescent="0.2">
      <c r="A54" s="2"/>
      <c r="B54" s="2" t="s">
        <v>22</v>
      </c>
      <c r="C54" s="14">
        <f>C52-C53</f>
        <v>24340.463342478972</v>
      </c>
      <c r="D54" s="14">
        <f>D52-D53</f>
        <v>24579.518360944632</v>
      </c>
      <c r="E54" s="14">
        <f>E52-E53</f>
        <v>24744.956212469569</v>
      </c>
      <c r="F54" s="14">
        <f>F52-F53</f>
        <v>24984.011230935226</v>
      </c>
      <c r="G54" s="14">
        <f>G52-G53</f>
        <v>25149.449082460163</v>
      </c>
    </row>
    <row r="55" spans="1:7" x14ac:dyDescent="0.2">
      <c r="A55" s="2"/>
      <c r="B55" s="2" t="s">
        <v>27</v>
      </c>
      <c r="C55" s="14">
        <f>C52*$D$12</f>
        <v>2833.2814472726845</v>
      </c>
      <c r="D55" s="14">
        <f>D52*$D$12</f>
        <v>2861.1079573586344</v>
      </c>
      <c r="E55" s="14">
        <f>E52*$D$12</f>
        <v>2880.3652734091565</v>
      </c>
      <c r="F55" s="14">
        <f>F52*$D$12</f>
        <v>2908.1917834951059</v>
      </c>
      <c r="G55" s="14">
        <f>G52*$D$12</f>
        <v>2927.4490995456276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">
      <c r="A59" s="2"/>
      <c r="B59" s="2" t="s">
        <v>16</v>
      </c>
      <c r="C59" s="14">
        <f>C58*$D$11</f>
        <v>1623.7551885781106</v>
      </c>
      <c r="D59" s="14">
        <f>D58*$D$11</f>
        <v>1628.5125687150201</v>
      </c>
      <c r="E59" s="14">
        <f>E58*$D$11</f>
        <v>1631.8039537284246</v>
      </c>
      <c r="F59" s="14">
        <f>F58*$D$11</f>
        <v>1636.561701319331</v>
      </c>
      <c r="G59" s="14">
        <f>G58*$D$11</f>
        <v>1639.8582890686334</v>
      </c>
    </row>
    <row r="60" spans="1:7" x14ac:dyDescent="0.2">
      <c r="A60" s="2"/>
      <c r="B60" s="2" t="s">
        <v>22</v>
      </c>
      <c r="C60" s="14">
        <f>C58-C59</f>
        <v>27899.066421932992</v>
      </c>
      <c r="D60" s="14">
        <f>D58-D59</f>
        <v>27980.806862467161</v>
      </c>
      <c r="E60" s="14">
        <f>E58-E59</f>
        <v>28037.358841333844</v>
      </c>
      <c r="F60" s="14">
        <f>F58-F59</f>
        <v>28119.10559539578</v>
      </c>
      <c r="G60" s="14">
        <f>G58-G59</f>
        <v>28175.746966724702</v>
      </c>
    </row>
    <row r="61" spans="1:7" x14ac:dyDescent="0.2">
      <c r="A61" s="2"/>
      <c r="B61" s="2" t="s">
        <v>27</v>
      </c>
      <c r="C61" s="14">
        <f>C58*$D$12</f>
        <v>3247.5103771562212</v>
      </c>
      <c r="D61" s="14">
        <f>D58*$D$12</f>
        <v>3257.0251374300401</v>
      </c>
      <c r="E61" s="14">
        <f>E58*$D$12</f>
        <v>3263.6079074568493</v>
      </c>
      <c r="F61" s="14">
        <f>F58*$D$12</f>
        <v>3273.1234026386619</v>
      </c>
      <c r="G61" s="14">
        <f>G58*$D$12</f>
        <v>3279.7165781372669</v>
      </c>
    </row>
    <row r="62" spans="1:7" x14ac:dyDescent="0.2">
      <c r="A62" s="2" t="s">
        <v>28</v>
      </c>
      <c r="E62" s="9"/>
    </row>
    <row r="69" spans="1:4" x14ac:dyDescent="0.2">
      <c r="A69" s="28" t="s">
        <v>85</v>
      </c>
      <c r="B69" s="28"/>
      <c r="C69" s="28"/>
      <c r="D69" s="29">
        <f>250.067204108229*(1+'Løntabel oktober 2018'!E63)</f>
        <v>255.14356835162604</v>
      </c>
    </row>
    <row r="70" spans="1:4" x14ac:dyDescent="0.2">
      <c r="A70" s="28"/>
      <c r="B70" s="28"/>
      <c r="C70" s="28"/>
      <c r="D70" s="2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A63" sqref="A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1.7109375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  <c r="F5" s="2"/>
    </row>
    <row r="6" spans="1:15" ht="13.5" thickBot="1" x14ac:dyDescent="0.25">
      <c r="A6" s="12" t="s">
        <v>79</v>
      </c>
      <c r="D6" s="24">
        <f>+D5*(100%+D7)</f>
        <v>0</v>
      </c>
      <c r="F6" s="2"/>
    </row>
    <row r="7" spans="1:15" x14ac:dyDescent="0.2">
      <c r="A7" s="12" t="s">
        <v>80</v>
      </c>
      <c r="D7" s="20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">
      <c r="A59" s="2" t="s">
        <v>28</v>
      </c>
      <c r="E59" s="9"/>
      <c r="O59" s="2"/>
    </row>
    <row r="61" spans="1:15" x14ac:dyDescent="0.2">
      <c r="A61" s="22" t="s">
        <v>73</v>
      </c>
      <c r="D61" s="14">
        <v>3.51</v>
      </c>
      <c r="F61" s="19"/>
      <c r="G61" s="19"/>
    </row>
    <row r="62" spans="1:15" x14ac:dyDescent="0.2">
      <c r="A62" s="12" t="s">
        <v>81</v>
      </c>
      <c r="D62" s="14">
        <v>-0.21</v>
      </c>
      <c r="F62" s="19"/>
      <c r="G62" s="19"/>
    </row>
    <row r="63" spans="1:15" x14ac:dyDescent="0.2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  <row r="69" spans="3:7" x14ac:dyDescent="0.2">
      <c r="C69" s="19"/>
      <c r="D69" s="19"/>
      <c r="E69" s="19"/>
      <c r="F69" s="19"/>
      <c r="G69" s="19"/>
    </row>
    <row r="70" spans="3:7" x14ac:dyDescent="0.2">
      <c r="C70" s="19"/>
      <c r="D70" s="19"/>
      <c r="E70" s="19"/>
      <c r="F70" s="19"/>
      <c r="G70" s="19"/>
    </row>
    <row r="71" spans="3:7" x14ac:dyDescent="0.2">
      <c r="C71" s="19"/>
      <c r="D71" s="19"/>
      <c r="E71" s="19"/>
      <c r="F71" s="19"/>
      <c r="G71" s="19"/>
    </row>
    <row r="72" spans="3:7" x14ac:dyDescent="0.2">
      <c r="C72" s="19"/>
      <c r="D72" s="19"/>
      <c r="E72" s="19"/>
      <c r="F72" s="19"/>
      <c r="G72" s="19"/>
    </row>
    <row r="73" spans="3:7" x14ac:dyDescent="0.2">
      <c r="C73" s="19"/>
      <c r="D73" s="19"/>
      <c r="E73" s="19"/>
      <c r="F73" s="19"/>
      <c r="G73" s="19"/>
    </row>
    <row r="74" spans="3:7" x14ac:dyDescent="0.2">
      <c r="C74" s="19"/>
      <c r="D74" s="19"/>
      <c r="E74" s="19"/>
      <c r="F74" s="19"/>
      <c r="G74" s="19"/>
    </row>
    <row r="75" spans="3:7" x14ac:dyDescent="0.2">
      <c r="C75" s="19"/>
      <c r="D75" s="19"/>
      <c r="E75" s="19"/>
      <c r="F75" s="19"/>
      <c r="G75" s="19"/>
    </row>
    <row r="76" spans="3:7" x14ac:dyDescent="0.2">
      <c r="C76" s="19"/>
      <c r="D76" s="19"/>
      <c r="E76" s="19"/>
      <c r="F76" s="19"/>
      <c r="G76" s="19"/>
    </row>
    <row r="77" spans="3:7" x14ac:dyDescent="0.2">
      <c r="C77" s="19"/>
      <c r="D77" s="19"/>
      <c r="E77" s="19"/>
      <c r="F77" s="19"/>
      <c r="G77" s="19"/>
    </row>
    <row r="78" spans="3:7" x14ac:dyDescent="0.2">
      <c r="C78" s="19"/>
      <c r="D78" s="19"/>
      <c r="E78" s="19"/>
      <c r="F78" s="19"/>
      <c r="G78" s="19"/>
    </row>
    <row r="79" spans="3:7" x14ac:dyDescent="0.2">
      <c r="C79" s="19"/>
      <c r="D79" s="19"/>
      <c r="E79" s="19"/>
      <c r="F79" s="19"/>
      <c r="G79" s="19"/>
    </row>
    <row r="80" spans="3:7" x14ac:dyDescent="0.2">
      <c r="C80" s="19"/>
      <c r="D80" s="19"/>
      <c r="E80" s="19"/>
      <c r="F80" s="19"/>
      <c r="G80" s="19"/>
    </row>
    <row r="81" spans="3:7" x14ac:dyDescent="0.2">
      <c r="C81" s="19"/>
      <c r="D81" s="19"/>
      <c r="E81" s="19"/>
      <c r="F81" s="19"/>
      <c r="G81" s="19"/>
    </row>
    <row r="82" spans="3:7" x14ac:dyDescent="0.2">
      <c r="C82" s="19"/>
      <c r="D82" s="19"/>
      <c r="E82" s="19"/>
      <c r="F82" s="19"/>
      <c r="G82" s="19"/>
    </row>
    <row r="83" spans="3:7" x14ac:dyDescent="0.2">
      <c r="C83" s="19"/>
      <c r="D83" s="19"/>
      <c r="E83" s="19"/>
      <c r="F83" s="19"/>
      <c r="G83" s="19"/>
    </row>
    <row r="84" spans="3:7" x14ac:dyDescent="0.2">
      <c r="C84" s="19"/>
      <c r="D84" s="19"/>
      <c r="E84" s="19"/>
      <c r="F84" s="19"/>
      <c r="G84" s="19"/>
    </row>
    <row r="85" spans="3:7" x14ac:dyDescent="0.2">
      <c r="C85" s="19"/>
      <c r="D85" s="19"/>
      <c r="E85" s="19"/>
      <c r="F85" s="19"/>
      <c r="G85" s="19"/>
    </row>
    <row r="86" spans="3:7" x14ac:dyDescent="0.2">
      <c r="C86" s="19"/>
      <c r="D86" s="19"/>
      <c r="E86" s="19"/>
      <c r="F86" s="19"/>
      <c r="G86" s="19"/>
    </row>
    <row r="87" spans="3:7" x14ac:dyDescent="0.2">
      <c r="C87" s="19"/>
      <c r="D87" s="19"/>
      <c r="E87" s="19"/>
      <c r="F87" s="19"/>
      <c r="G87" s="19"/>
    </row>
    <row r="88" spans="3:7" x14ac:dyDescent="0.2">
      <c r="C88" s="19"/>
      <c r="D88" s="19"/>
      <c r="E88" s="19"/>
      <c r="F88" s="19"/>
      <c r="G88" s="19"/>
    </row>
    <row r="89" spans="3:7" x14ac:dyDescent="0.2">
      <c r="C89" s="19"/>
      <c r="D89" s="19"/>
      <c r="E89" s="19"/>
      <c r="F89" s="19"/>
      <c r="G89" s="19"/>
    </row>
    <row r="90" spans="3:7" x14ac:dyDescent="0.2">
      <c r="C90" s="19"/>
      <c r="D90" s="19"/>
      <c r="E90" s="19"/>
      <c r="F90" s="19"/>
      <c r="G90" s="19"/>
    </row>
    <row r="91" spans="3:7" x14ac:dyDescent="0.2">
      <c r="C91" s="19"/>
      <c r="D91" s="19"/>
      <c r="E91" s="19"/>
      <c r="F91" s="19"/>
      <c r="G91" s="19"/>
    </row>
    <row r="92" spans="3:7" x14ac:dyDescent="0.2">
      <c r="C92" s="19"/>
      <c r="D92" s="19"/>
      <c r="E92" s="19"/>
      <c r="F92" s="19"/>
      <c r="G92" s="19"/>
    </row>
    <row r="93" spans="3:7" x14ac:dyDescent="0.2">
      <c r="C93" s="19"/>
      <c r="D93" s="19"/>
      <c r="E93" s="19"/>
      <c r="F93" s="19"/>
      <c r="G93" s="19"/>
    </row>
    <row r="94" spans="3:7" x14ac:dyDescent="0.2">
      <c r="C94" s="19"/>
      <c r="D94" s="19"/>
      <c r="E94" s="19"/>
      <c r="F94" s="19"/>
      <c r="G94" s="19"/>
    </row>
    <row r="95" spans="3:7" x14ac:dyDescent="0.2">
      <c r="C95" s="19"/>
      <c r="D95" s="19"/>
      <c r="E95" s="19"/>
      <c r="F95" s="19"/>
      <c r="G95" s="19"/>
    </row>
    <row r="96" spans="3:7" x14ac:dyDescent="0.2">
      <c r="C96" s="19"/>
      <c r="D96" s="19"/>
      <c r="E96" s="19"/>
      <c r="F96" s="19"/>
      <c r="G96" s="19"/>
    </row>
    <row r="97" spans="3:7" x14ac:dyDescent="0.2">
      <c r="C97" s="19"/>
      <c r="D97" s="19"/>
      <c r="E97" s="19"/>
      <c r="F97" s="19"/>
      <c r="G97" s="19"/>
    </row>
    <row r="98" spans="3:7" x14ac:dyDescent="0.2">
      <c r="C98" s="19"/>
      <c r="D98" s="19"/>
      <c r="E98" s="19"/>
      <c r="F98" s="19"/>
      <c r="G98" s="19"/>
    </row>
    <row r="99" spans="3:7" x14ac:dyDescent="0.2">
      <c r="C99" s="19"/>
      <c r="D99" s="19"/>
      <c r="E99" s="19"/>
      <c r="F99" s="19"/>
      <c r="G99" s="19"/>
    </row>
    <row r="100" spans="3:7" x14ac:dyDescent="0.2">
      <c r="C100" s="19"/>
      <c r="D100" s="19"/>
      <c r="E100" s="19"/>
      <c r="F100" s="19"/>
      <c r="G100" s="19"/>
    </row>
    <row r="101" spans="3:7" x14ac:dyDescent="0.2">
      <c r="C101" s="19"/>
      <c r="D101" s="19"/>
      <c r="E101" s="19"/>
      <c r="F101" s="19"/>
      <c r="G101" s="19"/>
    </row>
    <row r="102" spans="3:7" x14ac:dyDescent="0.2">
      <c r="C102" s="19"/>
      <c r="D102" s="19"/>
      <c r="E102" s="19"/>
      <c r="F102" s="19"/>
      <c r="G102" s="19"/>
    </row>
    <row r="103" spans="3:7" x14ac:dyDescent="0.2">
      <c r="C103" s="19"/>
      <c r="D103" s="19"/>
      <c r="E103" s="19"/>
      <c r="F103" s="19"/>
      <c r="G103" s="19"/>
    </row>
    <row r="104" spans="3:7" x14ac:dyDescent="0.2">
      <c r="C104" s="19"/>
      <c r="D104" s="19"/>
      <c r="E104" s="19"/>
      <c r="F104" s="19"/>
      <c r="G104" s="19"/>
    </row>
    <row r="105" spans="3:7" x14ac:dyDescent="0.2">
      <c r="C105" s="19"/>
      <c r="D105" s="19"/>
      <c r="E105" s="19"/>
      <c r="F105" s="19"/>
      <c r="G105" s="19"/>
    </row>
    <row r="106" spans="3:7" x14ac:dyDescent="0.2">
      <c r="C106" s="19"/>
      <c r="D106" s="19"/>
      <c r="E106" s="19"/>
      <c r="F106" s="19"/>
      <c r="G106" s="19"/>
    </row>
    <row r="107" spans="3:7" x14ac:dyDescent="0.2">
      <c r="C107" s="19"/>
      <c r="D107" s="19"/>
      <c r="E107" s="19"/>
      <c r="F107" s="19"/>
      <c r="G107" s="19"/>
    </row>
    <row r="108" spans="3:7" x14ac:dyDescent="0.2">
      <c r="C108" s="19"/>
      <c r="D108" s="19"/>
      <c r="E108" s="19"/>
      <c r="F108" s="19"/>
      <c r="G108" s="19"/>
    </row>
    <row r="109" spans="3:7" x14ac:dyDescent="0.2">
      <c r="C109" s="19"/>
      <c r="D109" s="19"/>
      <c r="E109" s="19"/>
      <c r="F109" s="19"/>
      <c r="G109" s="19"/>
    </row>
    <row r="110" spans="3:7" x14ac:dyDescent="0.2">
      <c r="C110" s="19"/>
      <c r="D110" s="19"/>
      <c r="E110" s="19"/>
      <c r="F110" s="19"/>
      <c r="G110" s="19"/>
    </row>
    <row r="111" spans="3:7" x14ac:dyDescent="0.2">
      <c r="C111" s="19"/>
      <c r="D111" s="19"/>
      <c r="E111" s="19"/>
      <c r="F111" s="19"/>
      <c r="G111" s="19"/>
    </row>
    <row r="112" spans="3:7" x14ac:dyDescent="0.2">
      <c r="C112" s="19"/>
      <c r="D112" s="19"/>
      <c r="E112" s="19"/>
      <c r="F112" s="19"/>
      <c r="G112" s="19"/>
    </row>
    <row r="113" spans="3:7" x14ac:dyDescent="0.2">
      <c r="C113" s="19"/>
      <c r="D113" s="19"/>
      <c r="E113" s="19"/>
      <c r="F113" s="19"/>
      <c r="G113" s="19"/>
    </row>
    <row r="114" spans="3:7" x14ac:dyDescent="0.2">
      <c r="C114" s="19"/>
      <c r="D114" s="19"/>
      <c r="E114" s="19"/>
      <c r="F114" s="19"/>
      <c r="G114" s="19"/>
    </row>
    <row r="115" spans="3:7" x14ac:dyDescent="0.2">
      <c r="C115" s="19"/>
      <c r="D115" s="19"/>
      <c r="E115" s="19"/>
      <c r="F115" s="19"/>
      <c r="G115" s="19"/>
    </row>
    <row r="116" spans="3:7" x14ac:dyDescent="0.2">
      <c r="C116" s="19"/>
      <c r="D116" s="19"/>
      <c r="E116" s="19"/>
      <c r="F116" s="19"/>
      <c r="G116" s="19"/>
    </row>
    <row r="117" spans="3:7" x14ac:dyDescent="0.2">
      <c r="C117" s="19"/>
      <c r="D117" s="19"/>
      <c r="E117" s="19"/>
      <c r="F117" s="19"/>
      <c r="G117" s="19"/>
    </row>
    <row r="118" spans="3:7" x14ac:dyDescent="0.2">
      <c r="C118" s="19"/>
      <c r="D118" s="19"/>
      <c r="E118" s="19"/>
      <c r="F118" s="19"/>
      <c r="G118" s="19"/>
    </row>
    <row r="119" spans="3:7" x14ac:dyDescent="0.2">
      <c r="C119" s="19"/>
      <c r="D119" s="19"/>
      <c r="E119" s="19"/>
      <c r="F119" s="19"/>
      <c r="G119" s="19"/>
    </row>
    <row r="120" spans="3:7" x14ac:dyDescent="0.2">
      <c r="C120" s="19"/>
      <c r="D120" s="19"/>
      <c r="E120" s="19"/>
      <c r="F120" s="19"/>
      <c r="G120" s="19"/>
    </row>
    <row r="121" spans="3:7" x14ac:dyDescent="0.2">
      <c r="C121" s="19"/>
      <c r="D121" s="19"/>
      <c r="E121" s="19"/>
      <c r="F121" s="19"/>
      <c r="G121" s="19"/>
    </row>
    <row r="122" spans="3:7" x14ac:dyDescent="0.2">
      <c r="C122" s="19"/>
      <c r="D122" s="19"/>
      <c r="E122" s="19"/>
      <c r="F122" s="19"/>
      <c r="G122" s="19"/>
    </row>
    <row r="123" spans="3:7" x14ac:dyDescent="0.2">
      <c r="C123" s="19"/>
      <c r="D123" s="19"/>
      <c r="E123" s="19"/>
      <c r="F123" s="19"/>
      <c r="G123" s="19"/>
    </row>
    <row r="124" spans="3:7" x14ac:dyDescent="0.2">
      <c r="C124" s="19"/>
      <c r="D124" s="19"/>
      <c r="E124" s="19"/>
      <c r="F124" s="19"/>
      <c r="G124" s="19"/>
    </row>
    <row r="125" spans="3:7" x14ac:dyDescent="0.2">
      <c r="C125" s="19"/>
      <c r="D125" s="19"/>
      <c r="E125" s="19"/>
      <c r="F125" s="19"/>
      <c r="G125" s="19"/>
    </row>
    <row r="126" spans="3:7" x14ac:dyDescent="0.2">
      <c r="C126" s="19"/>
      <c r="D126" s="19"/>
      <c r="E126" s="19"/>
      <c r="F126" s="19"/>
      <c r="G126" s="19"/>
    </row>
    <row r="127" spans="3:7" x14ac:dyDescent="0.2">
      <c r="C127" s="19"/>
      <c r="D127" s="19"/>
      <c r="E127" s="19"/>
      <c r="F127" s="19"/>
      <c r="G127" s="19"/>
    </row>
    <row r="128" spans="3:7" x14ac:dyDescent="0.2">
      <c r="C128" s="19"/>
      <c r="D128" s="19"/>
      <c r="E128" s="19"/>
      <c r="F128" s="19"/>
      <c r="G128" s="19"/>
    </row>
    <row r="129" spans="3:7" x14ac:dyDescent="0.2">
      <c r="C129" s="19"/>
      <c r="D129" s="19"/>
      <c r="E129" s="19"/>
      <c r="F129" s="19"/>
      <c r="G129" s="19"/>
    </row>
    <row r="130" spans="3:7" x14ac:dyDescent="0.2">
      <c r="C130" s="19"/>
      <c r="D130" s="19"/>
      <c r="E130" s="19"/>
      <c r="F130" s="19"/>
      <c r="G130" s="19"/>
    </row>
    <row r="131" spans="3:7" x14ac:dyDescent="0.2">
      <c r="C131" s="19"/>
      <c r="D131" s="19"/>
      <c r="E131" s="19"/>
      <c r="F131" s="19"/>
      <c r="G131" s="19"/>
    </row>
    <row r="132" spans="3:7" x14ac:dyDescent="0.2">
      <c r="C132" s="19"/>
      <c r="D132" s="19"/>
      <c r="E132" s="19"/>
      <c r="F132" s="19"/>
      <c r="G132" s="19"/>
    </row>
    <row r="133" spans="3:7" x14ac:dyDescent="0.2">
      <c r="C133" s="19"/>
      <c r="D133" s="19"/>
      <c r="E133" s="19"/>
      <c r="F133" s="19"/>
      <c r="G133" s="19"/>
    </row>
    <row r="134" spans="3:7" x14ac:dyDescent="0.2">
      <c r="C134" s="19"/>
      <c r="D134" s="19"/>
      <c r="E134" s="19"/>
      <c r="F134" s="19"/>
      <c r="G134" s="19"/>
    </row>
    <row r="135" spans="3:7" x14ac:dyDescent="0.2">
      <c r="C135" s="19"/>
      <c r="D135" s="19"/>
      <c r="E135" s="19"/>
      <c r="F135" s="19"/>
      <c r="G135" s="19"/>
    </row>
    <row r="136" spans="3:7" x14ac:dyDescent="0.2">
      <c r="C136" s="19"/>
      <c r="D136" s="19"/>
      <c r="E136" s="19"/>
      <c r="F136" s="19"/>
      <c r="G136" s="19"/>
    </row>
    <row r="137" spans="3:7" x14ac:dyDescent="0.2">
      <c r="C137" s="19"/>
      <c r="D137" s="19"/>
      <c r="E137" s="19"/>
      <c r="F137" s="19"/>
      <c r="G137" s="19"/>
    </row>
    <row r="138" spans="3:7" x14ac:dyDescent="0.2">
      <c r="C138" s="19"/>
      <c r="D138" s="19"/>
      <c r="E138" s="19"/>
      <c r="F138" s="19"/>
      <c r="G138" s="19"/>
    </row>
    <row r="139" spans="3:7" x14ac:dyDescent="0.2">
      <c r="C139" s="19"/>
      <c r="D139" s="19"/>
      <c r="E139" s="19"/>
      <c r="F139" s="19"/>
      <c r="G139" s="19"/>
    </row>
    <row r="140" spans="3:7" x14ac:dyDescent="0.2">
      <c r="C140" s="19"/>
      <c r="D140" s="19"/>
      <c r="E140" s="19"/>
      <c r="F140" s="19"/>
      <c r="G140" s="19"/>
    </row>
    <row r="141" spans="3:7" x14ac:dyDescent="0.2">
      <c r="C141" s="19"/>
      <c r="D141" s="19"/>
      <c r="E141" s="19"/>
      <c r="F141" s="19"/>
      <c r="G141" s="19"/>
    </row>
    <row r="142" spans="3:7" x14ac:dyDescent="0.2">
      <c r="C142" s="19"/>
      <c r="D142" s="19"/>
      <c r="E142" s="19"/>
      <c r="F142" s="19"/>
      <c r="G142" s="19"/>
    </row>
    <row r="143" spans="3:7" x14ac:dyDescent="0.2">
      <c r="C143" s="19"/>
      <c r="D143" s="19"/>
      <c r="E143" s="19"/>
      <c r="F143" s="19"/>
      <c r="G143" s="19"/>
    </row>
    <row r="144" spans="3:7" x14ac:dyDescent="0.2">
      <c r="C144" s="19"/>
      <c r="D144" s="19"/>
      <c r="E144" s="19"/>
      <c r="F144" s="19"/>
      <c r="G144" s="19"/>
    </row>
    <row r="145" spans="3:7" x14ac:dyDescent="0.2">
      <c r="C145" s="19"/>
      <c r="D145" s="19"/>
      <c r="E145" s="19"/>
      <c r="F145" s="19"/>
      <c r="G145" s="19"/>
    </row>
    <row r="146" spans="3:7" x14ac:dyDescent="0.2">
      <c r="C146" s="19"/>
      <c r="D146" s="19"/>
      <c r="E146" s="19"/>
      <c r="F146" s="19"/>
      <c r="G146" s="19"/>
    </row>
    <row r="147" spans="3:7" x14ac:dyDescent="0.2">
      <c r="C147" s="19"/>
      <c r="D147" s="19"/>
      <c r="E147" s="19"/>
      <c r="F147" s="19"/>
      <c r="G147" s="19"/>
    </row>
    <row r="148" spans="3:7" x14ac:dyDescent="0.2">
      <c r="C148" s="19"/>
      <c r="D148" s="19"/>
      <c r="E148" s="19"/>
      <c r="F148" s="19"/>
      <c r="G148" s="19"/>
    </row>
    <row r="149" spans="3:7" x14ac:dyDescent="0.2">
      <c r="C149" s="19"/>
      <c r="D149" s="19"/>
      <c r="E149" s="19"/>
      <c r="F149" s="19"/>
      <c r="G149" s="19"/>
    </row>
    <row r="150" spans="3:7" x14ac:dyDescent="0.2">
      <c r="C150" s="19"/>
      <c r="D150" s="19"/>
      <c r="E150" s="19"/>
      <c r="F150" s="19"/>
      <c r="G150" s="19"/>
    </row>
    <row r="151" spans="3:7" x14ac:dyDescent="0.2">
      <c r="C151" s="19"/>
      <c r="D151" s="19"/>
      <c r="E151" s="19"/>
      <c r="F151" s="19"/>
      <c r="G151" s="19"/>
    </row>
    <row r="152" spans="3:7" x14ac:dyDescent="0.2">
      <c r="C152" s="19"/>
      <c r="D152" s="19"/>
      <c r="E152" s="19"/>
      <c r="F152" s="19"/>
      <c r="G152" s="19"/>
    </row>
    <row r="153" spans="3:7" x14ac:dyDescent="0.2">
      <c r="C153" s="19"/>
      <c r="D153" s="19"/>
      <c r="E153" s="19"/>
      <c r="F153" s="19"/>
      <c r="G153" s="19"/>
    </row>
    <row r="154" spans="3:7" x14ac:dyDescent="0.2">
      <c r="C154" s="19"/>
      <c r="D154" s="19"/>
      <c r="E154" s="19"/>
      <c r="F154" s="19"/>
      <c r="G154" s="19"/>
    </row>
    <row r="155" spans="3:7" x14ac:dyDescent="0.2">
      <c r="C155" s="19"/>
      <c r="D155" s="19"/>
      <c r="E155" s="19"/>
      <c r="F155" s="19"/>
      <c r="G155" s="19"/>
    </row>
    <row r="156" spans="3:7" x14ac:dyDescent="0.2">
      <c r="C156" s="19"/>
      <c r="D156" s="19"/>
      <c r="E156" s="19"/>
      <c r="F156" s="19"/>
      <c r="G156" s="19"/>
    </row>
    <row r="157" spans="3:7" x14ac:dyDescent="0.2">
      <c r="C157" s="19"/>
      <c r="D157" s="19"/>
      <c r="E157" s="19"/>
      <c r="F157" s="19"/>
      <c r="G157" s="19"/>
    </row>
    <row r="158" spans="3:7" x14ac:dyDescent="0.2">
      <c r="C158" s="19"/>
      <c r="D158" s="19"/>
      <c r="E158" s="19"/>
      <c r="F158" s="19"/>
      <c r="G158" s="19"/>
    </row>
    <row r="159" spans="3:7" x14ac:dyDescent="0.2">
      <c r="C159" s="19"/>
      <c r="D159" s="19"/>
      <c r="E159" s="19"/>
      <c r="F159" s="19"/>
      <c r="G159" s="19"/>
    </row>
    <row r="160" spans="3:7" x14ac:dyDescent="0.2">
      <c r="C160" s="19"/>
      <c r="D160" s="19"/>
      <c r="E160" s="19"/>
      <c r="F160" s="19"/>
      <c r="G160" s="19"/>
    </row>
    <row r="161" spans="3:7" x14ac:dyDescent="0.2">
      <c r="C161" s="19"/>
      <c r="D161" s="19"/>
      <c r="E161" s="19"/>
      <c r="F161" s="19"/>
      <c r="G161" s="19"/>
    </row>
    <row r="162" spans="3:7" x14ac:dyDescent="0.2">
      <c r="C162" s="19"/>
      <c r="D162" s="19"/>
      <c r="E162" s="19"/>
      <c r="F162" s="19"/>
      <c r="G162" s="19"/>
    </row>
    <row r="163" spans="3:7" x14ac:dyDescent="0.2">
      <c r="C163" s="19"/>
      <c r="D163" s="19"/>
      <c r="E163" s="19"/>
      <c r="F163" s="19"/>
      <c r="G163" s="19"/>
    </row>
    <row r="164" spans="3:7" x14ac:dyDescent="0.2">
      <c r="C164" s="19"/>
      <c r="D164" s="19"/>
      <c r="E164" s="19"/>
      <c r="F164" s="19"/>
      <c r="G164" s="19"/>
    </row>
    <row r="165" spans="3:7" x14ac:dyDescent="0.2">
      <c r="C165" s="19"/>
      <c r="D165" s="19"/>
      <c r="E165" s="19"/>
      <c r="F165" s="19"/>
      <c r="G165" s="19"/>
    </row>
    <row r="166" spans="3:7" x14ac:dyDescent="0.2">
      <c r="C166" s="19"/>
      <c r="D166" s="19"/>
      <c r="E166" s="19"/>
      <c r="F166" s="19"/>
      <c r="G166" s="19"/>
    </row>
    <row r="167" spans="3:7" x14ac:dyDescent="0.2">
      <c r="C167" s="19"/>
      <c r="D167" s="19"/>
      <c r="E167" s="19"/>
      <c r="F167" s="19"/>
      <c r="G167" s="19"/>
    </row>
    <row r="168" spans="3:7" x14ac:dyDescent="0.2">
      <c r="C168" s="19"/>
      <c r="D168" s="19"/>
      <c r="E168" s="19"/>
      <c r="F168" s="19"/>
      <c r="G168" s="19"/>
    </row>
    <row r="169" spans="3:7" x14ac:dyDescent="0.2">
      <c r="C169" s="19"/>
      <c r="D169" s="19"/>
      <c r="E169" s="19"/>
      <c r="F169" s="19"/>
      <c r="G169" s="19"/>
    </row>
    <row r="170" spans="3:7" x14ac:dyDescent="0.2">
      <c r="C170" s="19"/>
      <c r="D170" s="19"/>
      <c r="E170" s="19"/>
      <c r="F170" s="19"/>
      <c r="G170" s="19"/>
    </row>
    <row r="171" spans="3:7" x14ac:dyDescent="0.2">
      <c r="C171" s="19"/>
      <c r="D171" s="19"/>
      <c r="E171" s="19"/>
      <c r="F171" s="19"/>
      <c r="G171" s="19"/>
    </row>
    <row r="172" spans="3:7" x14ac:dyDescent="0.2">
      <c r="C172" s="19"/>
      <c r="D172" s="19"/>
      <c r="E172" s="19"/>
      <c r="F172" s="19"/>
      <c r="G172" s="19"/>
    </row>
    <row r="173" spans="3:7" x14ac:dyDescent="0.2">
      <c r="C173" s="19"/>
      <c r="D173" s="19"/>
      <c r="E173" s="19"/>
      <c r="F173" s="19"/>
      <c r="G173" s="19"/>
    </row>
    <row r="174" spans="3:7" x14ac:dyDescent="0.2">
      <c r="C174" s="19"/>
      <c r="D174" s="19"/>
      <c r="E174" s="19"/>
      <c r="F174" s="19"/>
      <c r="G174" s="19"/>
    </row>
    <row r="175" spans="3:7" x14ac:dyDescent="0.2">
      <c r="C175" s="19"/>
      <c r="D175" s="19"/>
      <c r="E175" s="19"/>
      <c r="F175" s="19"/>
      <c r="G175" s="19"/>
    </row>
    <row r="176" spans="3:7" x14ac:dyDescent="0.2">
      <c r="C176" s="19"/>
      <c r="D176" s="19"/>
      <c r="E176" s="19"/>
      <c r="F176" s="19"/>
      <c r="G176" s="19"/>
    </row>
    <row r="177" spans="3:7" x14ac:dyDescent="0.2">
      <c r="C177" s="19"/>
      <c r="D177" s="19"/>
      <c r="E177" s="19"/>
      <c r="F177" s="19"/>
      <c r="G177" s="19"/>
    </row>
    <row r="178" spans="3:7" x14ac:dyDescent="0.2">
      <c r="C178" s="19"/>
      <c r="D178" s="19"/>
      <c r="E178" s="19"/>
      <c r="F178" s="19"/>
      <c r="G178" s="19"/>
    </row>
    <row r="179" spans="3:7" x14ac:dyDescent="0.2">
      <c r="C179" s="19"/>
      <c r="D179" s="19"/>
      <c r="E179" s="19"/>
      <c r="F179" s="19"/>
      <c r="G179" s="19"/>
    </row>
    <row r="180" spans="3:7" x14ac:dyDescent="0.2">
      <c r="C180" s="19"/>
      <c r="D180" s="19"/>
      <c r="E180" s="19"/>
      <c r="F180" s="19"/>
      <c r="G180" s="19"/>
    </row>
    <row r="181" spans="3:7" x14ac:dyDescent="0.2">
      <c r="C181" s="19"/>
      <c r="D181" s="19"/>
      <c r="E181" s="19"/>
      <c r="F181" s="19"/>
      <c r="G181" s="19"/>
    </row>
    <row r="182" spans="3:7" x14ac:dyDescent="0.2">
      <c r="C182" s="19"/>
      <c r="D182" s="19"/>
      <c r="E182" s="19"/>
      <c r="F182" s="19"/>
      <c r="G182" s="19"/>
    </row>
    <row r="183" spans="3:7" x14ac:dyDescent="0.2">
      <c r="C183" s="19"/>
      <c r="D183" s="19"/>
      <c r="E183" s="19"/>
      <c r="F183" s="19"/>
      <c r="G183" s="19"/>
    </row>
    <row r="184" spans="3:7" x14ac:dyDescent="0.2">
      <c r="C184" s="19"/>
      <c r="D184" s="19"/>
      <c r="E184" s="19"/>
      <c r="F184" s="19"/>
      <c r="G184" s="19"/>
    </row>
    <row r="185" spans="3:7" x14ac:dyDescent="0.2">
      <c r="C185" s="19"/>
      <c r="D185" s="19"/>
      <c r="E185" s="19"/>
      <c r="F185" s="19"/>
      <c r="G185" s="19"/>
    </row>
    <row r="186" spans="3:7" x14ac:dyDescent="0.2">
      <c r="C186" s="19"/>
      <c r="D186" s="19"/>
      <c r="E186" s="19"/>
      <c r="F186" s="19"/>
      <c r="G186" s="19"/>
    </row>
    <row r="187" spans="3:7" x14ac:dyDescent="0.2">
      <c r="C187" s="19"/>
      <c r="D187" s="19"/>
      <c r="E187" s="19"/>
      <c r="F187" s="19"/>
      <c r="G187" s="19"/>
    </row>
    <row r="188" spans="3:7" x14ac:dyDescent="0.2">
      <c r="C188" s="19"/>
      <c r="D188" s="19"/>
      <c r="E188" s="19"/>
      <c r="F188" s="19"/>
      <c r="G188" s="19"/>
    </row>
    <row r="189" spans="3:7" x14ac:dyDescent="0.2">
      <c r="C189" s="19"/>
      <c r="D189" s="19"/>
      <c r="E189" s="19"/>
      <c r="F189" s="19"/>
      <c r="G189" s="19"/>
    </row>
    <row r="190" spans="3:7" x14ac:dyDescent="0.2">
      <c r="C190" s="19"/>
      <c r="D190" s="19"/>
      <c r="E190" s="19"/>
      <c r="F190" s="19"/>
      <c r="G190" s="19"/>
    </row>
    <row r="191" spans="3:7" x14ac:dyDescent="0.2">
      <c r="C191" s="19"/>
      <c r="D191" s="19"/>
      <c r="E191" s="19"/>
      <c r="F191" s="19"/>
      <c r="G191" s="19"/>
    </row>
    <row r="192" spans="3:7" x14ac:dyDescent="0.2">
      <c r="C192" s="19"/>
      <c r="D192" s="19"/>
      <c r="E192" s="19"/>
      <c r="F192" s="19"/>
      <c r="G192" s="19"/>
    </row>
    <row r="193" spans="3:7" x14ac:dyDescent="0.2">
      <c r="C193" s="19"/>
      <c r="D193" s="19"/>
      <c r="E193" s="19"/>
      <c r="F193" s="19"/>
      <c r="G193" s="19"/>
    </row>
    <row r="194" spans="3:7" x14ac:dyDescent="0.2">
      <c r="C194" s="19"/>
      <c r="D194" s="19"/>
      <c r="E194" s="19"/>
      <c r="F194" s="19"/>
      <c r="G194" s="19"/>
    </row>
    <row r="195" spans="3:7" x14ac:dyDescent="0.2">
      <c r="C195" s="19"/>
      <c r="D195" s="19"/>
      <c r="E195" s="19"/>
      <c r="F195" s="19"/>
      <c r="G195" s="19"/>
    </row>
    <row r="196" spans="3:7" x14ac:dyDescent="0.2">
      <c r="C196" s="19"/>
      <c r="D196" s="19"/>
      <c r="E196" s="19"/>
      <c r="F196" s="19"/>
      <c r="G196" s="19"/>
    </row>
    <row r="197" spans="3:7" x14ac:dyDescent="0.2">
      <c r="C197" s="19"/>
      <c r="D197" s="19"/>
      <c r="E197" s="19"/>
      <c r="F197" s="19"/>
      <c r="G197" s="19"/>
    </row>
    <row r="198" spans="3:7" x14ac:dyDescent="0.2">
      <c r="C198" s="19"/>
      <c r="D198" s="19"/>
      <c r="E198" s="19"/>
      <c r="F198" s="19"/>
      <c r="G198" s="19"/>
    </row>
    <row r="199" spans="3:7" x14ac:dyDescent="0.2">
      <c r="C199" s="19"/>
      <c r="D199" s="19"/>
      <c r="E199" s="19"/>
      <c r="F199" s="19"/>
      <c r="G199" s="19"/>
    </row>
    <row r="200" spans="3:7" x14ac:dyDescent="0.2">
      <c r="C200" s="19"/>
      <c r="D200" s="19"/>
      <c r="E200" s="19"/>
      <c r="F200" s="19"/>
      <c r="G200" s="19"/>
    </row>
    <row r="201" spans="3:7" x14ac:dyDescent="0.2">
      <c r="C201" s="19"/>
      <c r="D201" s="19"/>
      <c r="E201" s="19"/>
      <c r="F201" s="19"/>
      <c r="G201" s="19"/>
    </row>
    <row r="202" spans="3:7" x14ac:dyDescent="0.2">
      <c r="C202" s="19"/>
      <c r="D202" s="19"/>
      <c r="E202" s="19"/>
      <c r="F202" s="19"/>
      <c r="G202" s="19"/>
    </row>
    <row r="203" spans="3:7" x14ac:dyDescent="0.2">
      <c r="C203" s="19"/>
      <c r="D203" s="19"/>
      <c r="E203" s="19"/>
      <c r="F203" s="19"/>
      <c r="G203" s="19"/>
    </row>
    <row r="204" spans="3:7" x14ac:dyDescent="0.2">
      <c r="C204" s="19"/>
      <c r="D204" s="19"/>
      <c r="E204" s="19"/>
      <c r="F204" s="19"/>
      <c r="G204" s="19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opLeftCell="A49" workbookViewId="0">
      <selection activeCell="D8" sqref="D8"/>
    </sheetView>
  </sheetViews>
  <sheetFormatPr defaultColWidth="8.7109375" defaultRowHeight="12.75" x14ac:dyDescent="0.2"/>
  <cols>
    <col min="1" max="1" width="8.7109375" style="12"/>
    <col min="2" max="2" width="16.140625" style="12" customWidth="1"/>
    <col min="3" max="3" width="11.28515625" style="12" customWidth="1"/>
    <col min="4" max="7" width="10.85546875" style="12" customWidth="1"/>
    <col min="8" max="8" width="8.7109375" style="12"/>
    <col min="9" max="9" width="17.85546875" style="12" customWidth="1"/>
    <col min="10" max="10" width="9.85546875" style="12" customWidth="1"/>
    <col min="11" max="11" width="12.7109375" style="12" customWidth="1"/>
    <col min="12" max="12" width="16.5703125" style="12" customWidth="1"/>
    <col min="13" max="13" width="18.85546875" style="12" customWidth="1"/>
    <col min="14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72</v>
      </c>
    </row>
    <row r="4" spans="1:18" ht="13.5" thickBot="1" x14ac:dyDescent="0.25">
      <c r="A4" s="22" t="s">
        <v>77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20">
        <f>+'Løntabel oktober 2019'!D7</f>
        <v>3.2343428403410757E-2</v>
      </c>
    </row>
    <row r="8" spans="1:18" ht="13.5" thickBot="1" x14ac:dyDescent="0.25"/>
    <row r="9" spans="1:18" ht="13.5" thickBot="1" x14ac:dyDescent="0.25">
      <c r="A9" s="22" t="s">
        <v>83</v>
      </c>
      <c r="D9" s="27">
        <v>32</v>
      </c>
      <c r="N9" s="2"/>
      <c r="Q9" s="25"/>
    </row>
    <row r="10" spans="1:18" x14ac:dyDescent="0.2">
      <c r="D10" s="26"/>
      <c r="F10" s="2"/>
      <c r="N10" s="2"/>
      <c r="Q10" s="25"/>
    </row>
    <row r="11" spans="1:18" x14ac:dyDescent="0.2">
      <c r="A11" s="12" t="s">
        <v>1</v>
      </c>
      <c r="D11" s="13">
        <v>5.5E-2</v>
      </c>
      <c r="N11" s="2"/>
      <c r="Q11" s="25"/>
    </row>
    <row r="12" spans="1:18" x14ac:dyDescent="0.2">
      <c r="A12" s="12" t="s">
        <v>2</v>
      </c>
      <c r="D12" s="13">
        <v>0.11</v>
      </c>
    </row>
    <row r="13" spans="1:18" x14ac:dyDescent="0.2">
      <c r="D13" s="13"/>
      <c r="I13" s="25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4"/>
      <c r="P15" s="14"/>
      <c r="Q15" s="14"/>
      <c r="R15" s="14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2" t="s">
        <v>16</v>
      </c>
      <c r="C19" s="14">
        <f>C18*$D$11</f>
        <v>1209.3359623625197</v>
      </c>
      <c r="D19" s="14">
        <f>D18*$D$11</f>
        <v>1229.1082560118593</v>
      </c>
      <c r="E19" s="14">
        <f>E18*$D$11</f>
        <v>1242.7976169098226</v>
      </c>
      <c r="F19" s="14">
        <f>F18*$D$11</f>
        <v>1262.5704749644767</v>
      </c>
      <c r="G19" s="14">
        <f>G18*$D$11</f>
        <v>1276.2604113541547</v>
      </c>
      <c r="I19" s="2" t="s">
        <v>17</v>
      </c>
      <c r="J19" s="8" t="s">
        <v>18</v>
      </c>
      <c r="K19" s="12" t="s">
        <v>19</v>
      </c>
      <c r="L19" s="12" t="s">
        <v>20</v>
      </c>
      <c r="M19" s="2" t="s">
        <v>21</v>
      </c>
    </row>
    <row r="20" spans="1:13" x14ac:dyDescent="0.2">
      <c r="A20" s="2"/>
      <c r="B20" s="12" t="s">
        <v>22</v>
      </c>
      <c r="C20" s="14">
        <f>C18-C19</f>
        <v>20778.590626046931</v>
      </c>
      <c r="D20" s="14">
        <f>D18-D19</f>
        <v>21118.314580567399</v>
      </c>
      <c r="E20" s="14">
        <f>E18-E19</f>
        <v>21353.522690541497</v>
      </c>
      <c r="F20" s="14">
        <f>F18-F19</f>
        <v>21693.256342571465</v>
      </c>
      <c r="G20" s="14">
        <f>G18-G19</f>
        <v>21928.474340539564</v>
      </c>
      <c r="I20" s="2" t="s">
        <v>23</v>
      </c>
      <c r="J20" s="8" t="s">
        <v>24</v>
      </c>
      <c r="K20" s="2" t="s">
        <v>25</v>
      </c>
      <c r="L20" s="12" t="s">
        <v>26</v>
      </c>
    </row>
    <row r="21" spans="1:13" x14ac:dyDescent="0.2">
      <c r="A21" s="2"/>
      <c r="B21" s="12" t="s">
        <v>27</v>
      </c>
      <c r="C21" s="14">
        <f>C18*$D$12</f>
        <v>2418.6719247250394</v>
      </c>
      <c r="D21" s="14">
        <f>D18*$D$12</f>
        <v>2458.2165120237187</v>
      </c>
      <c r="E21" s="14">
        <f>E18*$D$12</f>
        <v>2485.5952338196453</v>
      </c>
      <c r="F21" s="14">
        <f>F18*$D$12</f>
        <v>2525.1409499289534</v>
      </c>
      <c r="G21" s="14">
        <f>G18*$D$12</f>
        <v>2552.5208227083094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9"/>
      <c r="E22" s="9"/>
      <c r="F22" s="2"/>
      <c r="G22" s="2"/>
      <c r="I22" s="2" t="s">
        <v>29</v>
      </c>
      <c r="J22" s="8" t="s">
        <v>30</v>
      </c>
      <c r="K22" s="12" t="s">
        <v>31</v>
      </c>
      <c r="L22" s="12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2" t="s">
        <v>34</v>
      </c>
      <c r="J23" s="8" t="s">
        <v>35</v>
      </c>
      <c r="K23" s="12" t="s">
        <v>36</v>
      </c>
      <c r="L23" s="12" t="s">
        <v>37</v>
      </c>
    </row>
    <row r="24" spans="1:13" x14ac:dyDescent="0.2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2" t="s">
        <v>38</v>
      </c>
      <c r="J24" s="8" t="s">
        <v>39</v>
      </c>
      <c r="K24" s="2" t="s">
        <v>40</v>
      </c>
      <c r="L24" s="12" t="s">
        <v>41</v>
      </c>
    </row>
    <row r="25" spans="1:13" x14ac:dyDescent="0.2">
      <c r="A25" s="2"/>
      <c r="B25" s="2" t="s">
        <v>16</v>
      </c>
      <c r="C25" s="14">
        <f>C24*$D$11</f>
        <v>1305.0889781273468</v>
      </c>
      <c r="D25" s="14">
        <f>D24*$D$11</f>
        <v>1324.7395249120289</v>
      </c>
      <c r="E25" s="14">
        <f>E24*$D$11</f>
        <v>1338.3462667767933</v>
      </c>
      <c r="F25" s="14">
        <f>F24*$D$11</f>
        <v>1357.9968135614749</v>
      </c>
      <c r="G25" s="14">
        <f>G24*$D$11</f>
        <v>1371.5982809405357</v>
      </c>
      <c r="I25" s="2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4">
        <f>C24-C25</f>
        <v>22423.801533278958</v>
      </c>
      <c r="D26" s="14">
        <f>D24-D25</f>
        <v>22761.433655306679</v>
      </c>
      <c r="E26" s="14">
        <f>E24-E25</f>
        <v>22995.222220073993</v>
      </c>
      <c r="F26" s="14">
        <f>F24-F25</f>
        <v>23332.854342101706</v>
      </c>
      <c r="G26" s="14">
        <f>G24-G25</f>
        <v>23566.552281614659</v>
      </c>
      <c r="I26" s="2"/>
      <c r="K26" s="2"/>
      <c r="L26" s="2"/>
    </row>
    <row r="27" spans="1:13" x14ac:dyDescent="0.2">
      <c r="A27" s="2"/>
      <c r="B27" s="2" t="s">
        <v>27</v>
      </c>
      <c r="C27" s="14">
        <f>C24*$D$12</f>
        <v>2610.1779562546935</v>
      </c>
      <c r="D27" s="14">
        <f>D24*$D$12</f>
        <v>2649.4790498240577</v>
      </c>
      <c r="E27" s="14">
        <f>E24*$D$12</f>
        <v>2676.6925335535866</v>
      </c>
      <c r="F27" s="14">
        <f>F24*$D$12</f>
        <v>2715.9936271229499</v>
      </c>
      <c r="G27" s="14">
        <f>G24*$D$12</f>
        <v>2743.1965618810714</v>
      </c>
      <c r="I27" s="2" t="s">
        <v>45</v>
      </c>
      <c r="K27" s="12" t="s">
        <v>46</v>
      </c>
      <c r="L27" s="12" t="s">
        <v>47</v>
      </c>
    </row>
    <row r="28" spans="1:13" x14ac:dyDescent="0.2">
      <c r="A28" s="2" t="s">
        <v>28</v>
      </c>
      <c r="B28" s="2"/>
      <c r="C28" s="14"/>
      <c r="D28" s="14"/>
      <c r="E28" s="14"/>
      <c r="F28" s="14"/>
      <c r="G28" s="10"/>
      <c r="I28" s="2" t="s">
        <v>48</v>
      </c>
      <c r="K28" s="12" t="s">
        <v>49</v>
      </c>
      <c r="L28" s="12" t="s">
        <v>50</v>
      </c>
    </row>
    <row r="29" spans="1:13" x14ac:dyDescent="0.2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2" t="s">
        <v>51</v>
      </c>
      <c r="L29" s="12" t="s">
        <v>52</v>
      </c>
    </row>
    <row r="30" spans="1:13" x14ac:dyDescent="0.2">
      <c r="A30" s="2"/>
      <c r="B30" s="2" t="s">
        <v>16</v>
      </c>
      <c r="C30" s="14">
        <f>C29*$D$11</f>
        <v>1326.09226788713</v>
      </c>
      <c r="D30" s="14">
        <f>D29*$D$11</f>
        <v>1345.1277298176149</v>
      </c>
      <c r="E30" s="14">
        <f>E29*$D$11</f>
        <v>1358.3046333036571</v>
      </c>
      <c r="F30" s="14">
        <f>F29*$D$11</f>
        <v>1377.3500525292282</v>
      </c>
      <c r="G30" s="14">
        <f>G29*$D$11</f>
        <v>1390.5264274330073</v>
      </c>
      <c r="I30" s="11" t="s">
        <v>53</v>
      </c>
      <c r="L30" s="12" t="s">
        <v>54</v>
      </c>
    </row>
    <row r="31" spans="1:13" x14ac:dyDescent="0.2">
      <c r="A31" s="2"/>
      <c r="B31" s="2" t="s">
        <v>22</v>
      </c>
      <c r="C31" s="14">
        <f>C29-C30</f>
        <v>22784.676239151599</v>
      </c>
      <c r="D31" s="14">
        <f>D29-D30</f>
        <v>23111.74008504811</v>
      </c>
      <c r="E31" s="14">
        <f>E29-E30</f>
        <v>23338.143244944651</v>
      </c>
      <c r="F31" s="14">
        <f>F29-F30</f>
        <v>23665.37817527492</v>
      </c>
      <c r="G31" s="14">
        <f>G29-G30</f>
        <v>23891.772253167124</v>
      </c>
      <c r="I31" s="11"/>
    </row>
    <row r="32" spans="1:13" x14ac:dyDescent="0.2">
      <c r="A32" s="2"/>
      <c r="B32" s="2" t="s">
        <v>27</v>
      </c>
      <c r="C32" s="14">
        <f>C29*$D$12</f>
        <v>2652.18453577426</v>
      </c>
      <c r="D32" s="14">
        <f>D29*$D$12</f>
        <v>2690.2554596352297</v>
      </c>
      <c r="E32" s="14">
        <f>E29*$D$12</f>
        <v>2716.6092666073141</v>
      </c>
      <c r="F32" s="14">
        <f>F29*$D$12</f>
        <v>2754.7001050584563</v>
      </c>
      <c r="G32" s="14">
        <f>G29*$D$12</f>
        <v>2781.0528548660145</v>
      </c>
      <c r="I32" s="11" t="s">
        <v>55</v>
      </c>
      <c r="L32" s="2" t="s">
        <v>56</v>
      </c>
    </row>
    <row r="33" spans="1:12" x14ac:dyDescent="0.2">
      <c r="A33" s="2" t="s">
        <v>28</v>
      </c>
      <c r="B33" s="2"/>
      <c r="C33" s="14"/>
      <c r="D33" s="14"/>
      <c r="E33" s="14"/>
      <c r="F33" s="10"/>
      <c r="G33" s="14"/>
      <c r="I33" s="11" t="s">
        <v>57</v>
      </c>
      <c r="L33" s="12" t="s">
        <v>58</v>
      </c>
    </row>
    <row r="34" spans="1:12" x14ac:dyDescent="0.2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2" t="s">
        <v>59</v>
      </c>
    </row>
    <row r="35" spans="1:12" x14ac:dyDescent="0.2">
      <c r="A35" s="2"/>
      <c r="B35" s="2" t="s">
        <v>16</v>
      </c>
      <c r="C35" s="14">
        <f>C34*$D$11</f>
        <v>1347.5786405215804</v>
      </c>
      <c r="D35" s="14">
        <f>D34*$D$11</f>
        <v>1365.9646305275696</v>
      </c>
      <c r="E35" s="14">
        <f>E34*$D$11</f>
        <v>1378.6868336145401</v>
      </c>
      <c r="F35" s="14">
        <f>F34*$D$11</f>
        <v>1397.0688448722426</v>
      </c>
      <c r="G35" s="14">
        <f>G34*$D$11</f>
        <v>1409.7915062522538</v>
      </c>
      <c r="L35" s="12" t="s">
        <v>60</v>
      </c>
    </row>
    <row r="36" spans="1:12" x14ac:dyDescent="0.2">
      <c r="A36" s="2"/>
      <c r="B36" s="2" t="s">
        <v>22</v>
      </c>
      <c r="C36" s="14">
        <f>C34-C35</f>
        <v>23153.851187143518</v>
      </c>
      <c r="D36" s="14">
        <f>D34-D35</f>
        <v>23469.755924519148</v>
      </c>
      <c r="E36" s="14">
        <f>E34-E35</f>
        <v>23688.346504831643</v>
      </c>
      <c r="F36" s="14">
        <f>F34-F35</f>
        <v>24004.182880077624</v>
      </c>
      <c r="G36" s="14">
        <f>G34-G35</f>
        <v>24222.781334697815</v>
      </c>
      <c r="L36" s="12" t="s">
        <v>61</v>
      </c>
    </row>
    <row r="37" spans="1:12" x14ac:dyDescent="0.2">
      <c r="A37" s="2"/>
      <c r="B37" s="2" t="s">
        <v>27</v>
      </c>
      <c r="C37" s="14">
        <f>C34*$D$12</f>
        <v>2695.1572810431608</v>
      </c>
      <c r="D37" s="14">
        <f>D34*$D$12</f>
        <v>2731.9292610551392</v>
      </c>
      <c r="E37" s="14">
        <f>E34*$D$12</f>
        <v>2757.3736672290802</v>
      </c>
      <c r="F37" s="14">
        <f>F34*$D$12</f>
        <v>2794.1376897444852</v>
      </c>
      <c r="G37" s="14">
        <f>G34*$D$12</f>
        <v>2819.5830125045077</v>
      </c>
      <c r="L37" s="12" t="s">
        <v>62</v>
      </c>
    </row>
    <row r="38" spans="1:12" x14ac:dyDescent="0.2">
      <c r="A38" s="2" t="s">
        <v>28</v>
      </c>
      <c r="B38" s="2"/>
      <c r="C38" s="14"/>
      <c r="D38" s="14"/>
      <c r="E38" s="10"/>
      <c r="F38" s="14"/>
      <c r="G38" s="14"/>
      <c r="L38" s="12" t="s">
        <v>63</v>
      </c>
    </row>
    <row r="39" spans="1:12" x14ac:dyDescent="0.2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2" t="s">
        <v>64</v>
      </c>
    </row>
    <row r="40" spans="1:12" x14ac:dyDescent="0.2">
      <c r="A40" s="2"/>
      <c r="B40" s="2" t="s">
        <v>16</v>
      </c>
      <c r="C40" s="14">
        <f>C39*$D$11</f>
        <v>1392.020601100462</v>
      </c>
      <c r="D40" s="14">
        <f>D39*$D$11</f>
        <v>1408.946804509294</v>
      </c>
      <c r="E40" s="14">
        <f>E39*$D$11</f>
        <v>1420.6639213981794</v>
      </c>
      <c r="F40" s="14">
        <f>F39*$D$11</f>
        <v>1437.5901248070113</v>
      </c>
      <c r="G40" s="14">
        <f>G39*$D$11</f>
        <v>1449.3028046545671</v>
      </c>
      <c r="L40" s="2" t="s">
        <v>65</v>
      </c>
    </row>
    <row r="41" spans="1:12" x14ac:dyDescent="0.2">
      <c r="A41" s="2"/>
      <c r="B41" s="2" t="s">
        <v>22</v>
      </c>
      <c r="C41" s="14">
        <f>C39-C40</f>
        <v>23917.444873453391</v>
      </c>
      <c r="D41" s="14">
        <f>D39-D40</f>
        <v>24208.267822932416</v>
      </c>
      <c r="E41" s="14">
        <f>E39-E40</f>
        <v>24409.589194932352</v>
      </c>
      <c r="F41" s="14">
        <f>F39-F40</f>
        <v>24700.412144411377</v>
      </c>
      <c r="G41" s="14">
        <f>G39-G40</f>
        <v>24901.657279973926</v>
      </c>
      <c r="L41" s="12" t="s">
        <v>66</v>
      </c>
    </row>
    <row r="42" spans="1:12" x14ac:dyDescent="0.2">
      <c r="A42" s="2"/>
      <c r="B42" s="2" t="s">
        <v>27</v>
      </c>
      <c r="C42" s="14">
        <f>C39*$D$12</f>
        <v>2784.0412022009241</v>
      </c>
      <c r="D42" s="14">
        <f>D39*$D$12</f>
        <v>2817.893609018588</v>
      </c>
      <c r="E42" s="14">
        <f>E39*$D$12</f>
        <v>2841.3278427963587</v>
      </c>
      <c r="F42" s="14">
        <f>F39*$D$12</f>
        <v>2875.1802496140226</v>
      </c>
      <c r="G42" s="14">
        <f>G39*$D$12</f>
        <v>2898.6056093091343</v>
      </c>
    </row>
    <row r="43" spans="1:12" x14ac:dyDescent="0.2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">
      <c r="A44" s="2"/>
      <c r="B44" s="2" t="s">
        <v>16</v>
      </c>
      <c r="C44" s="14">
        <f>C43*$D$11</f>
        <v>1414.991164059378</v>
      </c>
      <c r="D44" s="14">
        <f>D43*$D$11</f>
        <v>1431.1164815083714</v>
      </c>
      <c r="E44" s="14">
        <f>E43*$D$11</f>
        <v>1442.2773043406644</v>
      </c>
      <c r="F44" s="14">
        <f>F43*$D$11</f>
        <v>1458.3981847483296</v>
      </c>
      <c r="G44" s="14">
        <f>G43*$D$11</f>
        <v>1469.5634446219519</v>
      </c>
    </row>
    <row r="45" spans="1:12" x14ac:dyDescent="0.2">
      <c r="A45" s="2"/>
      <c r="B45" s="2" t="s">
        <v>22</v>
      </c>
      <c r="C45" s="14">
        <f>C43-C44</f>
        <v>24312.120909747493</v>
      </c>
      <c r="D45" s="14">
        <f>D43-D44</f>
        <v>24589.183182280198</v>
      </c>
      <c r="E45" s="14">
        <f>E43-E44</f>
        <v>24780.946410944143</v>
      </c>
      <c r="F45" s="14">
        <f>F43-F44</f>
        <v>25057.932447039482</v>
      </c>
      <c r="G45" s="14">
        <f>G43-G44</f>
        <v>25249.771912140812</v>
      </c>
    </row>
    <row r="46" spans="1:12" x14ac:dyDescent="0.2">
      <c r="A46" s="2"/>
      <c r="B46" s="2" t="s">
        <v>27</v>
      </c>
      <c r="C46" s="14">
        <f>C43*$D$12</f>
        <v>2829.982328118756</v>
      </c>
      <c r="D46" s="14">
        <f>D43*$D$12</f>
        <v>2862.2329630167428</v>
      </c>
      <c r="E46" s="14">
        <f>E43*$D$12</f>
        <v>2884.5546086813288</v>
      </c>
      <c r="F46" s="14">
        <f>F43*$D$12</f>
        <v>2916.7963694966593</v>
      </c>
      <c r="G46" s="14">
        <f>G43*$D$12</f>
        <v>2939.1268892439039</v>
      </c>
    </row>
    <row r="47" spans="1:12" x14ac:dyDescent="0.2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">
      <c r="A48" s="2"/>
      <c r="B48" s="2" t="s">
        <v>16</v>
      </c>
      <c r="C48" s="14">
        <f>C47*$D$11</f>
        <v>1438.4595288689297</v>
      </c>
      <c r="D48" s="14">
        <f>D47*$D$11</f>
        <v>1453.7259802291605</v>
      </c>
      <c r="E48" s="14">
        <f>E47*$D$11</f>
        <v>1464.3005589758934</v>
      </c>
      <c r="F48" s="14">
        <f>F47*$D$11</f>
        <v>1479.5667542976087</v>
      </c>
      <c r="G48" s="14">
        <f>G47*$D$11</f>
        <v>1490.1368960030127</v>
      </c>
    </row>
    <row r="49" spans="1:7" x14ac:dyDescent="0.2">
      <c r="A49" s="2"/>
      <c r="B49" s="2" t="s">
        <v>22</v>
      </c>
      <c r="C49" s="14">
        <f>C47-C48</f>
        <v>24715.350086929793</v>
      </c>
      <c r="D49" s="14">
        <f>D47-D48</f>
        <v>24977.655478482851</v>
      </c>
      <c r="E49" s="14">
        <f>E47-E48</f>
        <v>25159.345967858531</v>
      </c>
      <c r="F49" s="14">
        <f>F47-F48</f>
        <v>25421.646960204369</v>
      </c>
      <c r="G49" s="14">
        <f>G47-G48</f>
        <v>25603.261213142672</v>
      </c>
    </row>
    <row r="50" spans="1:7" x14ac:dyDescent="0.2">
      <c r="A50" s="2"/>
      <c r="B50" s="2" t="s">
        <v>27</v>
      </c>
      <c r="C50" s="14">
        <f>C47*$D$12</f>
        <v>2876.9190577378595</v>
      </c>
      <c r="D50" s="14">
        <f>D47*$D$12</f>
        <v>2907.4519604583211</v>
      </c>
      <c r="E50" s="14">
        <f>E47*$D$12</f>
        <v>2928.6011179517868</v>
      </c>
      <c r="F50" s="14">
        <f>F47*$D$12</f>
        <v>2959.1335085952173</v>
      </c>
      <c r="G50" s="14">
        <f>G47*$D$12</f>
        <v>2980.2737920060254</v>
      </c>
    </row>
    <row r="51" spans="1:7" x14ac:dyDescent="0.2">
      <c r="A51" s="2" t="s">
        <v>28</v>
      </c>
      <c r="B51" s="2"/>
      <c r="C51" s="10"/>
      <c r="D51" s="14"/>
      <c r="E51" s="14"/>
      <c r="F51" s="14"/>
      <c r="G51" s="14"/>
    </row>
    <row r="52" spans="1:7" x14ac:dyDescent="0.2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">
      <c r="A53" s="2"/>
      <c r="B53" s="2" t="s">
        <v>16</v>
      </c>
      <c r="C53" s="14">
        <f>C52*$D$11</f>
        <v>1462.4597414546301</v>
      </c>
      <c r="D53" s="14">
        <f>D52*$D$11</f>
        <v>1476.8229988659457</v>
      </c>
      <c r="E53" s="14">
        <f>E52*$D$11</f>
        <v>1486.763080702668</v>
      </c>
      <c r="F53" s="14">
        <f>F52*$D$11</f>
        <v>1501.1263381139834</v>
      </c>
      <c r="G53" s="14">
        <f>G52*$D$11</f>
        <v>1511.0664199507053</v>
      </c>
    </row>
    <row r="54" spans="1:7" x14ac:dyDescent="0.2">
      <c r="A54" s="2"/>
      <c r="B54" s="2" t="s">
        <v>22</v>
      </c>
      <c r="C54" s="14">
        <f>C52-C53</f>
        <v>25127.717375902281</v>
      </c>
      <c r="D54" s="14">
        <f>D52-D53</f>
        <v>25374.504253242161</v>
      </c>
      <c r="E54" s="14">
        <f>E52-E53</f>
        <v>25545.292932073113</v>
      </c>
      <c r="F54" s="14">
        <f>F52-F53</f>
        <v>25792.079809412986</v>
      </c>
      <c r="G54" s="14">
        <f>G52-G53</f>
        <v>25962.868488243937</v>
      </c>
    </row>
    <row r="55" spans="1:7" x14ac:dyDescent="0.2">
      <c r="A55" s="2"/>
      <c r="B55" s="2" t="s">
        <v>27</v>
      </c>
      <c r="C55" s="14">
        <f>C52*$D$12</f>
        <v>2924.9194829092603</v>
      </c>
      <c r="D55" s="14">
        <f>D52*$D$12</f>
        <v>2953.6459977318914</v>
      </c>
      <c r="E55" s="14">
        <f>E52*$D$12</f>
        <v>2973.5261614053361</v>
      </c>
      <c r="F55" s="14">
        <f>F52*$D$12</f>
        <v>3002.2526762279667</v>
      </c>
      <c r="G55" s="14">
        <f>G52*$D$12</f>
        <v>3022.1328399014105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">
      <c r="A59" s="2"/>
      <c r="B59" s="2" t="s">
        <v>16</v>
      </c>
      <c r="C59" s="14">
        <f>C58*$D$11</f>
        <v>1676.2729982645533</v>
      </c>
      <c r="D59" s="14">
        <f>D58*$D$11</f>
        <v>1681.184248385309</v>
      </c>
      <c r="E59" s="14">
        <f>E58*$D$11</f>
        <v>1684.5820880742428</v>
      </c>
      <c r="F59" s="14">
        <f>F58*$D$11</f>
        <v>1689.493717533717</v>
      </c>
      <c r="G59" s="14">
        <f>G58*$D$11</f>
        <v>1692.8969282328644</v>
      </c>
    </row>
    <row r="60" spans="1:7" x14ac:dyDescent="0.2">
      <c r="A60" s="2"/>
      <c r="B60" s="2" t="s">
        <v>22</v>
      </c>
      <c r="C60" s="14">
        <f>C58-C59</f>
        <v>28801.41787927278</v>
      </c>
      <c r="D60" s="14">
        <f>D58-D59</f>
        <v>28885.802085893036</v>
      </c>
      <c r="E60" s="14">
        <f>E58-E59</f>
        <v>28944.183149639262</v>
      </c>
      <c r="F60" s="14">
        <f>F58-F59</f>
        <v>29028.573873988407</v>
      </c>
      <c r="G60" s="14">
        <f>G58-G59</f>
        <v>29087.047221455578</v>
      </c>
    </row>
    <row r="61" spans="1:7" x14ac:dyDescent="0.2">
      <c r="A61" s="2"/>
      <c r="B61" s="2" t="s">
        <v>27</v>
      </c>
      <c r="C61" s="14">
        <f>C58*$D$12</f>
        <v>3352.5459965291066</v>
      </c>
      <c r="D61" s="14">
        <f>D58*$D$12</f>
        <v>3362.3684967706181</v>
      </c>
      <c r="E61" s="14">
        <f>E58*$D$12</f>
        <v>3369.1641761484857</v>
      </c>
      <c r="F61" s="14">
        <f>F58*$D$12</f>
        <v>3378.987435067434</v>
      </c>
      <c r="G61" s="14">
        <f>G58*$D$12</f>
        <v>3385.7938564657288</v>
      </c>
    </row>
    <row r="62" spans="1:7" x14ac:dyDescent="0.2">
      <c r="A62" s="2" t="s">
        <v>28</v>
      </c>
      <c r="E62" s="9"/>
    </row>
    <row r="69" spans="1:4" x14ac:dyDescent="0.2">
      <c r="A69" s="28" t="s">
        <v>86</v>
      </c>
      <c r="B69" s="28"/>
      <c r="C69" s="28"/>
      <c r="D69" s="29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19">
        <f>+C15/'Løntabel oktober 2019'!C15-1</f>
        <v>6.7407196430266936E-3</v>
      </c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">
      <c r="A59" s="2" t="s">
        <v>28</v>
      </c>
      <c r="E59" s="9"/>
      <c r="O59" s="2"/>
    </row>
    <row r="60" spans="1:15" x14ac:dyDescent="0.2">
      <c r="C60" s="18"/>
      <c r="D60" s="18"/>
      <c r="E60" s="18"/>
      <c r="F60" s="18"/>
      <c r="G60" s="18"/>
    </row>
    <row r="61" spans="1:15" x14ac:dyDescent="0.2">
      <c r="A61" s="22" t="s">
        <v>75</v>
      </c>
      <c r="D61" s="14">
        <v>0.98</v>
      </c>
      <c r="F61" s="2"/>
      <c r="G61" s="18"/>
    </row>
    <row r="62" spans="1:15" x14ac:dyDescent="0.2">
      <c r="A62" s="12" t="s">
        <v>76</v>
      </c>
      <c r="D62" s="14">
        <v>-0.27</v>
      </c>
      <c r="F62" s="2"/>
      <c r="G62" s="18"/>
    </row>
    <row r="63" spans="1:15" x14ac:dyDescent="0.2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">
      <c r="C64" s="18"/>
      <c r="D64" s="18"/>
      <c r="E64" s="18"/>
      <c r="F64" s="18"/>
      <c r="G64" s="18"/>
    </row>
    <row r="65" spans="3:7" x14ac:dyDescent="0.2">
      <c r="C65" s="18"/>
      <c r="D65" s="18"/>
      <c r="E65" s="18"/>
      <c r="F65" s="18"/>
      <c r="G65" s="18"/>
    </row>
    <row r="66" spans="3:7" x14ac:dyDescent="0.2">
      <c r="C66" s="18"/>
      <c r="D66" s="18"/>
      <c r="E66" s="18"/>
      <c r="F66" s="18"/>
      <c r="G66" s="18"/>
    </row>
    <row r="67" spans="3:7" x14ac:dyDescent="0.2">
      <c r="C67" s="18"/>
      <c r="D67" s="18"/>
      <c r="E67" s="18"/>
      <c r="F67" s="18"/>
      <c r="G67" s="18"/>
    </row>
    <row r="68" spans="3:7" x14ac:dyDescent="0.2">
      <c r="C68" s="18"/>
      <c r="D68" s="18"/>
      <c r="E68" s="18"/>
      <c r="F68" s="18"/>
      <c r="G68" s="18"/>
    </row>
    <row r="69" spans="3:7" x14ac:dyDescent="0.2">
      <c r="C69" s="18"/>
      <c r="D69" s="18"/>
      <c r="E69" s="18"/>
      <c r="F69" s="18"/>
      <c r="G69" s="18"/>
    </row>
    <row r="70" spans="3:7" x14ac:dyDescent="0.2">
      <c r="C70" s="18"/>
      <c r="D70" s="18"/>
      <c r="E70" s="18"/>
      <c r="F70" s="18"/>
      <c r="G70" s="18"/>
    </row>
    <row r="71" spans="3:7" x14ac:dyDescent="0.2">
      <c r="C71" s="18"/>
      <c r="D71" s="18"/>
      <c r="E71" s="18"/>
      <c r="F71" s="18"/>
      <c r="G71" s="18"/>
    </row>
    <row r="72" spans="3:7" x14ac:dyDescent="0.2">
      <c r="C72" s="18"/>
      <c r="D72" s="18"/>
      <c r="E72" s="18"/>
      <c r="F72" s="18"/>
      <c r="G72" s="18"/>
    </row>
    <row r="73" spans="3:7" x14ac:dyDescent="0.2">
      <c r="C73" s="18"/>
      <c r="D73" s="18"/>
      <c r="E73" s="18"/>
      <c r="F73" s="18"/>
      <c r="G73" s="18"/>
    </row>
    <row r="74" spans="3:7" x14ac:dyDescent="0.2">
      <c r="C74" s="18"/>
      <c r="D74" s="18"/>
      <c r="E74" s="18"/>
      <c r="F74" s="18"/>
      <c r="G74" s="18"/>
    </row>
    <row r="75" spans="3:7" x14ac:dyDescent="0.2">
      <c r="C75" s="18"/>
      <c r="D75" s="18"/>
      <c r="E75" s="18"/>
      <c r="F75" s="18"/>
      <c r="G75" s="18"/>
    </row>
    <row r="76" spans="3:7" x14ac:dyDescent="0.2">
      <c r="C76" s="18"/>
      <c r="D76" s="18"/>
      <c r="E76" s="18"/>
      <c r="F76" s="18"/>
      <c r="G76" s="18"/>
    </row>
    <row r="77" spans="3:7" x14ac:dyDescent="0.2">
      <c r="C77" s="18"/>
      <c r="D77" s="18"/>
      <c r="E77" s="18"/>
      <c r="F77" s="18"/>
      <c r="G77" s="18"/>
    </row>
    <row r="78" spans="3:7" x14ac:dyDescent="0.2">
      <c r="C78" s="18"/>
      <c r="D78" s="18"/>
      <c r="E78" s="18"/>
      <c r="F78" s="18"/>
      <c r="G78" s="18"/>
    </row>
    <row r="79" spans="3:7" x14ac:dyDescent="0.2">
      <c r="C79" s="18"/>
      <c r="D79" s="18"/>
      <c r="E79" s="18"/>
      <c r="F79" s="18"/>
      <c r="G79" s="18"/>
    </row>
    <row r="80" spans="3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2DBA-478A-4F65-8200-C0E5B608ED42}">
  <dimension ref="A1:X237"/>
  <sheetViews>
    <sheetView topLeftCell="A22" workbookViewId="0">
      <selection activeCell="B69" sqref="B69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3.5703125" style="12" bestFit="1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97</v>
      </c>
    </row>
    <row r="3" spans="1:15" x14ac:dyDescent="0.2">
      <c r="F3" s="2"/>
    </row>
    <row r="4" spans="1:15" ht="13.5" thickBot="1" x14ac:dyDescent="0.25">
      <c r="A4" s="12" t="s">
        <v>93</v>
      </c>
      <c r="F4" s="2"/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31">
        <v>0.02</v>
      </c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6"/>
      <c r="E15" s="16"/>
      <c r="F15" s="16"/>
      <c r="G15" s="16"/>
    </row>
    <row r="16" spans="1:15" x14ac:dyDescent="0.2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24" x14ac:dyDescent="0.2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2"/>
    </row>
    <row r="18" spans="1:24" x14ac:dyDescent="0.2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2"/>
    </row>
    <row r="19" spans="1:24" x14ac:dyDescent="0.2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2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2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2"/>
    </row>
    <row r="22" spans="1:24" x14ac:dyDescent="0.2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2"/>
    </row>
    <row r="23" spans="1:24" x14ac:dyDescent="0.2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2"/>
    </row>
    <row r="24" spans="1:24" x14ac:dyDescent="0.2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98</v>
      </c>
      <c r="K24" s="2"/>
      <c r="L24" s="2"/>
      <c r="O24" s="2"/>
    </row>
    <row r="25" spans="1:24" x14ac:dyDescent="0.2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2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11"/>
    </row>
    <row r="27" spans="1:24" x14ac:dyDescent="0.2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11"/>
    </row>
    <row r="28" spans="1:24" x14ac:dyDescent="0.2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11"/>
    </row>
    <row r="29" spans="1:24" x14ac:dyDescent="0.2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8"/>
    </row>
    <row r="30" spans="1:24" x14ac:dyDescent="0.2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8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8"/>
    </row>
    <row r="32" spans="1:24" x14ac:dyDescent="0.2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8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8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33"/>
      <c r="L34" s="12" t="s">
        <v>61</v>
      </c>
      <c r="T34" s="17"/>
      <c r="U34" s="17"/>
      <c r="V34" s="32"/>
      <c r="W34" s="32"/>
      <c r="X34" s="17"/>
    </row>
    <row r="35" spans="1:24" x14ac:dyDescent="0.2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2"/>
      <c r="T35" s="17"/>
      <c r="U35" s="17"/>
      <c r="V35" s="17"/>
      <c r="W35" s="17"/>
      <c r="X35" s="17"/>
    </row>
    <row r="36" spans="1:24" x14ac:dyDescent="0.2">
      <c r="A36" s="12" t="s">
        <v>28</v>
      </c>
      <c r="H36" s="18"/>
      <c r="L36" s="12" t="s">
        <v>63</v>
      </c>
    </row>
    <row r="37" spans="1:24" x14ac:dyDescent="0.2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</row>
    <row r="38" spans="1:24" x14ac:dyDescent="0.2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2"/>
    </row>
    <row r="39" spans="1:24" x14ac:dyDescent="0.2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2"/>
    </row>
    <row r="40" spans="1:24" x14ac:dyDescent="0.2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</row>
    <row r="42" spans="1:24" ht="15.75" x14ac:dyDescent="0.2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34"/>
      <c r="I42" s="34"/>
      <c r="J42" s="34"/>
      <c r="K42" s="34"/>
      <c r="L42" s="35"/>
      <c r="M42" s="17"/>
    </row>
    <row r="43" spans="1:24" x14ac:dyDescent="0.2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6"/>
      <c r="I43" s="36"/>
      <c r="J43" s="36"/>
      <c r="K43" s="36"/>
      <c r="L43" s="36"/>
    </row>
    <row r="44" spans="1:24" x14ac:dyDescent="0.2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</row>
    <row r="45" spans="1:24" x14ac:dyDescent="0.2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</row>
    <row r="46" spans="1:24" x14ac:dyDescent="0.2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</row>
    <row r="47" spans="1:24" x14ac:dyDescent="0.2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2"/>
    </row>
    <row r="48" spans="1:24" x14ac:dyDescent="0.2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</row>
    <row r="49" spans="1:15" x14ac:dyDescent="0.2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</row>
    <row r="50" spans="1:15" x14ac:dyDescent="0.2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</row>
    <row r="51" spans="1:15" x14ac:dyDescent="0.2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</row>
    <row r="52" spans="1:15" x14ac:dyDescent="0.2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2"/>
    </row>
    <row r="53" spans="1:15" x14ac:dyDescent="0.2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</row>
    <row r="54" spans="1:15" x14ac:dyDescent="0.2">
      <c r="A54" s="2" t="s">
        <v>28</v>
      </c>
      <c r="B54" s="2"/>
      <c r="C54" s="10"/>
      <c r="D54" s="14"/>
      <c r="E54" s="14"/>
      <c r="F54" s="14"/>
      <c r="G54" s="14"/>
      <c r="H54" s="18"/>
    </row>
    <row r="55" spans="1:15" x14ac:dyDescent="0.2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</row>
    <row r="56" spans="1:15" x14ac:dyDescent="0.2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</row>
    <row r="57" spans="1:15" x14ac:dyDescent="0.2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</row>
    <row r="58" spans="1:15" x14ac:dyDescent="0.2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</row>
    <row r="59" spans="1:15" x14ac:dyDescent="0.2">
      <c r="A59" s="2"/>
      <c r="B59" s="1"/>
      <c r="C59" s="2"/>
      <c r="D59" s="2"/>
      <c r="E59" s="2"/>
      <c r="F59" s="2"/>
      <c r="G59" s="2"/>
      <c r="H59" s="18"/>
    </row>
    <row r="60" spans="1:15" x14ac:dyDescent="0.2">
      <c r="A60" s="2"/>
      <c r="B60" s="1" t="s">
        <v>67</v>
      </c>
      <c r="C60" s="2"/>
      <c r="D60" s="2"/>
      <c r="E60" s="2"/>
      <c r="F60" s="2"/>
      <c r="G60" s="2"/>
      <c r="H60" s="18"/>
      <c r="O60" s="2"/>
    </row>
    <row r="61" spans="1:15" x14ac:dyDescent="0.2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</row>
    <row r="62" spans="1:15" x14ac:dyDescent="0.2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</row>
    <row r="63" spans="1:15" x14ac:dyDescent="0.2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</row>
    <row r="64" spans="1:15" x14ac:dyDescent="0.2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">
      <c r="A65" s="2" t="s">
        <v>28</v>
      </c>
      <c r="E65" s="9"/>
    </row>
    <row r="66" spans="1:7" x14ac:dyDescent="0.2">
      <c r="C66" s="18"/>
      <c r="D66" s="18"/>
      <c r="E66" s="18"/>
      <c r="F66" s="18"/>
      <c r="G66" s="18"/>
    </row>
    <row r="67" spans="1:7" x14ac:dyDescent="0.2">
      <c r="A67" s="22" t="s">
        <v>94</v>
      </c>
      <c r="D67" s="14"/>
      <c r="F67" s="2"/>
      <c r="G67" s="18"/>
    </row>
    <row r="68" spans="1:7" x14ac:dyDescent="0.2">
      <c r="A68" s="12" t="s">
        <v>95</v>
      </c>
      <c r="D68" s="14"/>
      <c r="F68" s="2"/>
      <c r="G68" s="18"/>
    </row>
    <row r="69" spans="1:7" x14ac:dyDescent="0.2">
      <c r="A69" s="12" t="s">
        <v>69</v>
      </c>
      <c r="B69" s="31">
        <v>0.02</v>
      </c>
      <c r="E69" s="21"/>
      <c r="F69" s="2"/>
      <c r="G69" s="18"/>
    </row>
    <row r="70" spans="1:7" x14ac:dyDescent="0.2">
      <c r="C70" s="18"/>
      <c r="D70" s="18"/>
      <c r="E70" s="18"/>
      <c r="F70" s="18"/>
      <c r="G70" s="18"/>
    </row>
    <row r="71" spans="1:7" x14ac:dyDescent="0.2">
      <c r="C71" s="18"/>
      <c r="D71" s="18"/>
      <c r="E71" s="18"/>
      <c r="F71" s="18"/>
      <c r="G71" s="18"/>
    </row>
    <row r="72" spans="1:7" x14ac:dyDescent="0.2">
      <c r="C72" s="18"/>
      <c r="D72" s="18"/>
      <c r="E72" s="18"/>
      <c r="F72" s="18"/>
      <c r="G72" s="18"/>
    </row>
    <row r="73" spans="1:7" x14ac:dyDescent="0.2">
      <c r="C73" s="18"/>
      <c r="D73" s="18"/>
      <c r="E73" s="18"/>
      <c r="F73" s="18"/>
      <c r="G73" s="18"/>
    </row>
    <row r="74" spans="1:7" x14ac:dyDescent="0.2">
      <c r="C74" s="18"/>
      <c r="D74" s="18"/>
      <c r="E74" s="18"/>
      <c r="F74" s="18"/>
      <c r="G74" s="18"/>
    </row>
    <row r="75" spans="1:7" x14ac:dyDescent="0.2">
      <c r="C75" s="18"/>
      <c r="D75" s="18"/>
      <c r="E75" s="18"/>
      <c r="F75" s="18"/>
      <c r="G75" s="18"/>
    </row>
    <row r="76" spans="1:7" x14ac:dyDescent="0.2">
      <c r="C76" s="18"/>
      <c r="D76" s="18"/>
      <c r="E76" s="18"/>
      <c r="F76" s="18"/>
      <c r="G76" s="18"/>
    </row>
    <row r="77" spans="1:7" x14ac:dyDescent="0.2">
      <c r="C77" s="18"/>
      <c r="D77" s="18"/>
      <c r="E77" s="18"/>
      <c r="F77" s="18"/>
      <c r="G77" s="18"/>
    </row>
    <row r="78" spans="1:7" x14ac:dyDescent="0.2">
      <c r="C78" s="18"/>
      <c r="D78" s="18"/>
      <c r="E78" s="18"/>
      <c r="F78" s="18"/>
      <c r="G78" s="18"/>
    </row>
    <row r="79" spans="1:7" x14ac:dyDescent="0.2">
      <c r="C79" s="18"/>
      <c r="D79" s="18"/>
      <c r="E79" s="18"/>
      <c r="F79" s="18"/>
      <c r="G79" s="18"/>
    </row>
    <row r="80" spans="1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0DC92CED-C795-468C-B251-9D06251007D2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0FFA1-FA26-409B-884F-7444EC8DEC94}">
  <dimension ref="A1:X238"/>
  <sheetViews>
    <sheetView topLeftCell="A21" workbookViewId="0">
      <selection activeCell="C24" sqref="C24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112</v>
      </c>
    </row>
    <row r="3" spans="1:20" x14ac:dyDescent="0.2">
      <c r="F3" s="2"/>
    </row>
    <row r="4" spans="1:20" ht="13.5" thickBot="1" x14ac:dyDescent="0.25">
      <c r="A4" s="12" t="s">
        <v>113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2.9100000000000001E-2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29411.719498091064</v>
      </c>
      <c r="D16" s="6">
        <v>29893.372314770841</v>
      </c>
      <c r="E16" s="6">
        <v>30226.844968575489</v>
      </c>
      <c r="F16" s="6">
        <v>30708.511534161407</v>
      </c>
      <c r="G16" s="6">
        <v>31041.998206936747</v>
      </c>
      <c r="H16" s="4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32"/>
      <c r="O16" s="17"/>
      <c r="P16" s="17"/>
      <c r="Q16" s="17"/>
      <c r="R16" s="17"/>
      <c r="S16" s="17"/>
      <c r="T16" s="7"/>
    </row>
    <row r="17" spans="1:19" x14ac:dyDescent="0.2">
      <c r="A17" s="2"/>
      <c r="B17" s="12" t="s">
        <v>16</v>
      </c>
      <c r="C17" s="14">
        <v>1617.6445723950085</v>
      </c>
      <c r="D17" s="14">
        <v>1644.1354773123962</v>
      </c>
      <c r="E17" s="14">
        <v>1662.4764732716519</v>
      </c>
      <c r="F17" s="14">
        <v>1688.9681343788775</v>
      </c>
      <c r="G17" s="14">
        <v>1707.3099013815211</v>
      </c>
      <c r="H17" s="4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32"/>
      <c r="O17" s="17"/>
      <c r="P17" s="17"/>
      <c r="Q17" s="17"/>
      <c r="R17" s="17"/>
      <c r="S17" s="17"/>
    </row>
    <row r="18" spans="1:19" x14ac:dyDescent="0.2">
      <c r="A18" s="2"/>
      <c r="B18" s="12" t="s">
        <v>22</v>
      </c>
      <c r="C18" s="14">
        <v>27794.074925696055</v>
      </c>
      <c r="D18" s="14">
        <v>28249.236837458444</v>
      </c>
      <c r="E18" s="14">
        <v>28564.368495303839</v>
      </c>
      <c r="F18" s="14">
        <v>29019.543399782531</v>
      </c>
      <c r="G18" s="14">
        <v>29334.688305555224</v>
      </c>
      <c r="H18" s="48"/>
      <c r="I18" s="2" t="s">
        <v>23</v>
      </c>
      <c r="J18" s="8" t="s">
        <v>24</v>
      </c>
      <c r="K18" s="2" t="s">
        <v>25</v>
      </c>
      <c r="L18" s="12" t="s">
        <v>26</v>
      </c>
      <c r="N18" s="32"/>
      <c r="O18" s="17"/>
      <c r="P18" s="17"/>
      <c r="Q18" s="17"/>
      <c r="R18" s="17"/>
      <c r="S18" s="17"/>
    </row>
    <row r="19" spans="1:19" x14ac:dyDescent="0.2">
      <c r="A19" s="2"/>
      <c r="B19" s="12" t="s">
        <v>27</v>
      </c>
      <c r="C19" s="14">
        <v>3235.289144790017</v>
      </c>
      <c r="D19" s="14">
        <v>3288.2709546247925</v>
      </c>
      <c r="E19" s="14">
        <v>3324.9529465433038</v>
      </c>
      <c r="F19" s="14">
        <v>3377.936268757755</v>
      </c>
      <c r="G19" s="14">
        <v>3414.6198027630421</v>
      </c>
      <c r="H19" s="48"/>
      <c r="I19" s="2"/>
      <c r="J19" s="8"/>
      <c r="K19" s="2"/>
      <c r="N19" s="32"/>
      <c r="O19" s="17"/>
      <c r="P19" s="17"/>
      <c r="Q19" s="17"/>
      <c r="R19" s="17"/>
      <c r="S19" s="17"/>
    </row>
    <row r="20" spans="1:19" x14ac:dyDescent="0.2">
      <c r="H20" s="48"/>
      <c r="I20" s="2" t="s">
        <v>29</v>
      </c>
      <c r="J20" s="8" t="s">
        <v>30</v>
      </c>
      <c r="K20" s="12" t="s">
        <v>31</v>
      </c>
      <c r="L20" s="12" t="s">
        <v>32</v>
      </c>
      <c r="N20" s="32"/>
      <c r="O20" s="17"/>
      <c r="P20" s="17"/>
      <c r="Q20" s="17"/>
      <c r="R20" s="17"/>
      <c r="S20" s="17"/>
    </row>
    <row r="21" spans="1:19" x14ac:dyDescent="0.2">
      <c r="A21" s="2"/>
      <c r="B21" s="1" t="s">
        <v>33</v>
      </c>
      <c r="H21" s="48"/>
      <c r="I21" s="2" t="s">
        <v>34</v>
      </c>
      <c r="J21" s="8" t="s">
        <v>35</v>
      </c>
      <c r="K21" s="12" t="s">
        <v>36</v>
      </c>
      <c r="L21" s="12" t="s">
        <v>37</v>
      </c>
      <c r="N21" s="32"/>
      <c r="O21" s="17"/>
      <c r="P21" s="17"/>
      <c r="Q21" s="17"/>
      <c r="R21" s="17"/>
      <c r="S21" s="17"/>
    </row>
    <row r="22" spans="1:19" x14ac:dyDescent="0.2">
      <c r="A22" s="4">
        <v>23</v>
      </c>
      <c r="B22" s="5" t="s">
        <v>10</v>
      </c>
      <c r="C22" s="6">
        <v>31232.668118610138</v>
      </c>
      <c r="D22" s="6">
        <v>31728.606617105233</v>
      </c>
      <c r="E22" s="6">
        <v>32071.567611657949</v>
      </c>
      <c r="F22" s="6">
        <v>32567.307967862234</v>
      </c>
      <c r="G22" s="6">
        <v>32910.560348136736</v>
      </c>
      <c r="H22" s="48"/>
      <c r="I22" s="2" t="s">
        <v>38</v>
      </c>
      <c r="J22" s="8" t="s">
        <v>39</v>
      </c>
      <c r="K22" s="2" t="s">
        <v>40</v>
      </c>
      <c r="L22" s="12" t="s">
        <v>41</v>
      </c>
      <c r="N22" s="32"/>
      <c r="O22" s="17"/>
      <c r="P22" s="17"/>
      <c r="Q22" s="17"/>
      <c r="R22" s="17"/>
      <c r="S22" s="17"/>
    </row>
    <row r="23" spans="1:19" x14ac:dyDescent="0.2">
      <c r="A23" s="2"/>
      <c r="B23" s="2" t="s">
        <v>16</v>
      </c>
      <c r="C23" s="14">
        <v>1717.7967465235577</v>
      </c>
      <c r="D23" s="14">
        <v>1745.0733639407879</v>
      </c>
      <c r="E23" s="14">
        <v>1763.9362186411872</v>
      </c>
      <c r="F23" s="14">
        <v>1791.2019382324229</v>
      </c>
      <c r="G23" s="14">
        <v>1810.0808191475205</v>
      </c>
      <c r="H23" s="48"/>
      <c r="I23" s="2" t="s">
        <v>42</v>
      </c>
      <c r="K23" s="2" t="s">
        <v>43</v>
      </c>
      <c r="L23" s="2" t="s">
        <v>44</v>
      </c>
      <c r="N23" s="32"/>
      <c r="O23" s="17"/>
      <c r="P23" s="17"/>
      <c r="Q23" s="17"/>
      <c r="R23" s="17"/>
      <c r="S23" s="17"/>
    </row>
    <row r="24" spans="1:19" x14ac:dyDescent="0.2">
      <c r="A24" s="2"/>
      <c r="B24" s="2" t="s">
        <v>22</v>
      </c>
      <c r="C24" s="14">
        <v>29514.871372086582</v>
      </c>
      <c r="D24" s="14">
        <v>29983.533253164445</v>
      </c>
      <c r="E24" s="14">
        <v>30307.63139301676</v>
      </c>
      <c r="F24" s="14">
        <v>30776.106029629813</v>
      </c>
      <c r="G24" s="14">
        <v>31100.479528989217</v>
      </c>
      <c r="H24" s="48"/>
      <c r="I24" s="2"/>
      <c r="K24" s="2"/>
      <c r="L24" s="2"/>
      <c r="N24" s="32"/>
      <c r="O24" s="17"/>
      <c r="P24" s="17"/>
      <c r="Q24" s="17"/>
      <c r="R24" s="17"/>
      <c r="S24" s="17"/>
    </row>
    <row r="25" spans="1:19" x14ac:dyDescent="0.2">
      <c r="A25" s="2"/>
      <c r="B25" s="2" t="s">
        <v>27</v>
      </c>
      <c r="C25" s="14">
        <v>3435.5934930471153</v>
      </c>
      <c r="D25" s="14">
        <v>3490.1467278815758</v>
      </c>
      <c r="E25" s="14">
        <v>3527.8724372823744</v>
      </c>
      <c r="F25" s="14">
        <v>3582.4038764648458</v>
      </c>
      <c r="G25" s="14">
        <v>3620.161638295041</v>
      </c>
      <c r="H25" s="48"/>
      <c r="I25" s="2" t="s">
        <v>98</v>
      </c>
      <c r="K25" s="2"/>
      <c r="L25" s="2" t="s">
        <v>65</v>
      </c>
      <c r="N25" s="32"/>
      <c r="O25" s="17"/>
      <c r="P25" s="17"/>
      <c r="Q25" s="17"/>
      <c r="R25" s="17"/>
      <c r="S25" s="17"/>
    </row>
    <row r="26" spans="1:19" x14ac:dyDescent="0.2">
      <c r="B26" s="1"/>
      <c r="C26" s="14"/>
      <c r="D26" s="14"/>
      <c r="E26" s="14"/>
      <c r="F26" s="14"/>
      <c r="G26" s="10"/>
      <c r="H26" s="48"/>
      <c r="I26" s="2" t="s">
        <v>45</v>
      </c>
      <c r="K26" s="12" t="s">
        <v>46</v>
      </c>
      <c r="L26" s="12" t="s">
        <v>47</v>
      </c>
      <c r="N26" s="32"/>
      <c r="O26" s="17"/>
      <c r="P26" s="17"/>
      <c r="Q26" s="17"/>
      <c r="R26" s="17"/>
      <c r="S26" s="17"/>
    </row>
    <row r="27" spans="1:19" x14ac:dyDescent="0.2">
      <c r="A27" s="2"/>
      <c r="B27" s="1" t="s">
        <v>33</v>
      </c>
      <c r="C27" s="2"/>
      <c r="D27" s="2"/>
      <c r="E27" s="2"/>
      <c r="F27" s="2"/>
      <c r="G27" s="2"/>
      <c r="H27" s="48"/>
      <c r="I27" s="2" t="s">
        <v>48</v>
      </c>
      <c r="K27" s="12" t="s">
        <v>49</v>
      </c>
      <c r="L27" s="12" t="s">
        <v>50</v>
      </c>
      <c r="N27" s="32"/>
      <c r="O27" s="17"/>
      <c r="P27" s="17"/>
      <c r="Q27" s="17"/>
      <c r="R27" s="17"/>
      <c r="S27" s="17"/>
    </row>
    <row r="28" spans="1:19" x14ac:dyDescent="0.2">
      <c r="A28" s="4">
        <v>24</v>
      </c>
      <c r="B28" s="5" t="s">
        <v>10</v>
      </c>
      <c r="C28" s="6">
        <v>31744.261719375168</v>
      </c>
      <c r="D28" s="6">
        <v>32222.948784012005</v>
      </c>
      <c r="E28" s="6">
        <v>32554.408839240208</v>
      </c>
      <c r="F28" s="6">
        <v>33033.095903877038</v>
      </c>
      <c r="G28" s="6">
        <v>33364.427472701958</v>
      </c>
      <c r="H28" s="48"/>
      <c r="I28" s="2" t="s">
        <v>51</v>
      </c>
      <c r="L28" s="12" t="s">
        <v>52</v>
      </c>
      <c r="N28" s="32"/>
      <c r="O28" s="17"/>
      <c r="P28" s="17"/>
      <c r="Q28" s="17"/>
      <c r="R28" s="17"/>
      <c r="S28" s="17"/>
    </row>
    <row r="29" spans="1:19" x14ac:dyDescent="0.2">
      <c r="A29" s="2"/>
      <c r="B29" s="2" t="s">
        <v>16</v>
      </c>
      <c r="C29" s="14">
        <v>1745.9343945656342</v>
      </c>
      <c r="D29" s="14">
        <v>1772.2621831206602</v>
      </c>
      <c r="E29" s="14">
        <v>1790.4924861582115</v>
      </c>
      <c r="F29" s="14">
        <v>1816.820274713237</v>
      </c>
      <c r="G29" s="14">
        <v>1835.0435109986076</v>
      </c>
      <c r="H29" s="48"/>
      <c r="I29" s="11" t="s">
        <v>53</v>
      </c>
      <c r="L29" s="12" t="s">
        <v>54</v>
      </c>
      <c r="N29" s="32"/>
      <c r="O29" s="17"/>
      <c r="P29" s="17"/>
      <c r="Q29" s="17"/>
      <c r="R29" s="17"/>
      <c r="S29" s="17"/>
    </row>
    <row r="30" spans="1:19" x14ac:dyDescent="0.2">
      <c r="A30" s="2"/>
      <c r="B30" s="2" t="s">
        <v>22</v>
      </c>
      <c r="C30" s="14">
        <v>29998.327324809536</v>
      </c>
      <c r="D30" s="14">
        <v>30450.686600891346</v>
      </c>
      <c r="E30" s="14">
        <v>30763.916353081997</v>
      </c>
      <c r="F30" s="14">
        <v>31216.2756291638</v>
      </c>
      <c r="G30" s="14">
        <v>31529.383961703352</v>
      </c>
      <c r="H30" s="48"/>
      <c r="I30" s="11"/>
      <c r="L30" s="2" t="s">
        <v>56</v>
      </c>
      <c r="N30" s="32"/>
      <c r="O30" s="17"/>
      <c r="P30" s="17"/>
      <c r="Q30" s="17"/>
      <c r="R30" s="17"/>
      <c r="S30" s="17"/>
    </row>
    <row r="31" spans="1:19" x14ac:dyDescent="0.2">
      <c r="A31" s="2"/>
      <c r="B31" s="2" t="s">
        <v>27</v>
      </c>
      <c r="C31" s="14">
        <v>3491.8687891312684</v>
      </c>
      <c r="D31" s="14">
        <v>3544.5243662413204</v>
      </c>
      <c r="E31" s="14">
        <v>3580.984972316423</v>
      </c>
      <c r="F31" s="14">
        <v>3633.6405494264741</v>
      </c>
      <c r="G31" s="14">
        <v>3670.0870219972153</v>
      </c>
      <c r="H31" s="48"/>
      <c r="I31" s="11" t="s">
        <v>55</v>
      </c>
      <c r="L31" s="2" t="s">
        <v>66</v>
      </c>
      <c r="N31" s="32"/>
      <c r="O31" s="17"/>
      <c r="P31" s="17"/>
      <c r="Q31" s="17"/>
      <c r="R31" s="17"/>
      <c r="S31" s="17"/>
    </row>
    <row r="32" spans="1:19" x14ac:dyDescent="0.2">
      <c r="A32" s="2"/>
      <c r="B32" s="2"/>
      <c r="C32" s="14"/>
      <c r="D32" s="14"/>
      <c r="E32" s="14"/>
      <c r="F32" s="14"/>
      <c r="G32" s="10"/>
      <c r="H32" s="48"/>
      <c r="I32" s="11" t="s">
        <v>57</v>
      </c>
      <c r="L32" s="12" t="s">
        <v>58</v>
      </c>
      <c r="N32" s="32"/>
      <c r="O32" s="17"/>
      <c r="P32" s="17"/>
      <c r="Q32" s="17"/>
      <c r="R32" s="17"/>
      <c r="S32" s="17"/>
    </row>
    <row r="33" spans="1:24" x14ac:dyDescent="0.2">
      <c r="A33" s="4">
        <v>25</v>
      </c>
      <c r="B33" s="5" t="s">
        <v>10</v>
      </c>
      <c r="C33" s="6">
        <v>32255.901585328658</v>
      </c>
      <c r="D33" s="6">
        <v>32719.605190900227</v>
      </c>
      <c r="E33" s="6">
        <v>33040.594388801495</v>
      </c>
      <c r="F33" s="6">
        <v>33504.540553952138</v>
      </c>
      <c r="G33" s="6">
        <v>33825.516875596331</v>
      </c>
      <c r="H33" s="48"/>
      <c r="I33" s="17"/>
      <c r="J33" s="17"/>
      <c r="K33" s="17"/>
      <c r="L33" s="12" t="s">
        <v>59</v>
      </c>
      <c r="N33" s="32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2"/>
      <c r="B34" s="2" t="s">
        <v>16</v>
      </c>
      <c r="C34" s="14">
        <v>1774.0745871930762</v>
      </c>
      <c r="D34" s="14">
        <v>1799.5782854995125</v>
      </c>
      <c r="E34" s="14">
        <v>1817.2326913840823</v>
      </c>
      <c r="F34" s="14">
        <v>1842.7497304673675</v>
      </c>
      <c r="G34" s="14">
        <v>1860.4034281577983</v>
      </c>
      <c r="H34" s="48"/>
      <c r="L34" s="12" t="s">
        <v>60</v>
      </c>
      <c r="N34" s="32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">
      <c r="A35" s="2"/>
      <c r="B35" s="2" t="s">
        <v>22</v>
      </c>
      <c r="C35" s="14">
        <v>30481.826998135581</v>
      </c>
      <c r="D35" s="14">
        <v>30920.026905400715</v>
      </c>
      <c r="E35" s="14">
        <v>31223.361697417415</v>
      </c>
      <c r="F35" s="14">
        <v>31661.790823484771</v>
      </c>
      <c r="G35" s="14">
        <v>31965.113447438533</v>
      </c>
      <c r="H35" s="48"/>
      <c r="L35" s="12" t="s">
        <v>61</v>
      </c>
      <c r="N35" s="32"/>
      <c r="O35" s="17"/>
      <c r="P35" s="17"/>
      <c r="Q35" s="17"/>
      <c r="R35" s="17"/>
      <c r="S35" s="17"/>
      <c r="T35" s="17"/>
      <c r="U35" s="17"/>
      <c r="V35" s="32"/>
      <c r="W35" s="32"/>
      <c r="X35" s="17"/>
    </row>
    <row r="36" spans="1:24" x14ac:dyDescent="0.2">
      <c r="A36" s="2"/>
      <c r="B36" s="2" t="s">
        <v>27</v>
      </c>
      <c r="C36" s="14">
        <v>3548.1491743861525</v>
      </c>
      <c r="D36" s="14">
        <v>3599.156570999025</v>
      </c>
      <c r="E36" s="14">
        <v>3634.4653827681645</v>
      </c>
      <c r="F36" s="14">
        <v>3685.499460934735</v>
      </c>
      <c r="G36" s="14">
        <v>3720.8068563155966</v>
      </c>
      <c r="H36" s="48"/>
      <c r="L36" s="12" t="s">
        <v>103</v>
      </c>
      <c r="N36" s="32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2">
      <c r="A37" s="2"/>
      <c r="B37" s="2"/>
      <c r="C37" s="14"/>
      <c r="D37" s="14"/>
      <c r="E37" s="14"/>
      <c r="F37" s="10"/>
      <c r="G37" s="14"/>
      <c r="H37" s="18"/>
      <c r="L37" s="12" t="s">
        <v>104</v>
      </c>
      <c r="N37" s="32"/>
      <c r="O37" s="17"/>
      <c r="P37" s="17"/>
      <c r="Q37" s="17"/>
      <c r="R37" s="17"/>
      <c r="S37" s="17"/>
    </row>
    <row r="38" spans="1:24" ht="12.75" customHeight="1" x14ac:dyDescent="0.2">
      <c r="A38" s="4">
        <v>26</v>
      </c>
      <c r="B38" s="5" t="s">
        <v>10</v>
      </c>
      <c r="C38" s="6">
        <v>32779.309343839261</v>
      </c>
      <c r="D38" s="6">
        <v>33227.191821759407</v>
      </c>
      <c r="E38" s="6">
        <v>33537.104523840695</v>
      </c>
      <c r="F38" s="6">
        <v>33984.890079504214</v>
      </c>
      <c r="G38" s="6">
        <v>34294.813945598027</v>
      </c>
      <c r="K38" s="17"/>
      <c r="L38" s="12" t="s">
        <v>63</v>
      </c>
      <c r="N38" s="32"/>
      <c r="O38" s="17"/>
      <c r="P38" s="17"/>
      <c r="Q38" s="17"/>
      <c r="R38" s="17"/>
      <c r="S38" s="17"/>
    </row>
    <row r="39" spans="1:24" x14ac:dyDescent="0.2">
      <c r="A39" s="2"/>
      <c r="B39" s="2" t="s">
        <v>16</v>
      </c>
      <c r="C39" s="14">
        <v>1802.8620139111592</v>
      </c>
      <c r="D39" s="14">
        <v>1827.4955501967675</v>
      </c>
      <c r="E39" s="14">
        <v>1844.5407488112382</v>
      </c>
      <c r="F39" s="14">
        <v>1869.1689543727318</v>
      </c>
      <c r="G39" s="14">
        <v>1886.2147670078914</v>
      </c>
      <c r="L39" s="2" t="s">
        <v>64</v>
      </c>
      <c r="N39" s="32"/>
      <c r="O39" s="17"/>
      <c r="P39" s="17"/>
      <c r="Q39" s="17"/>
      <c r="R39" s="17"/>
      <c r="S39" s="17"/>
    </row>
    <row r="40" spans="1:24" x14ac:dyDescent="0.2">
      <c r="A40" s="2"/>
      <c r="B40" s="2" t="s">
        <v>22</v>
      </c>
      <c r="C40" s="14">
        <v>30976.447329928102</v>
      </c>
      <c r="D40" s="14">
        <v>31399.69627156264</v>
      </c>
      <c r="E40" s="14">
        <v>31692.563775029455</v>
      </c>
      <c r="F40" s="14">
        <v>32115.72112513148</v>
      </c>
      <c r="G40" s="14">
        <v>32408.599178590135</v>
      </c>
      <c r="N40" s="32"/>
      <c r="O40" s="17"/>
      <c r="P40" s="17"/>
      <c r="Q40" s="17"/>
      <c r="R40" s="17"/>
      <c r="S40" s="17"/>
    </row>
    <row r="41" spans="1:24" x14ac:dyDescent="0.2">
      <c r="A41" s="2"/>
      <c r="B41" s="2" t="s">
        <v>27</v>
      </c>
      <c r="C41" s="14">
        <v>3605.7240278223185</v>
      </c>
      <c r="D41" s="14">
        <v>3654.9911003935349</v>
      </c>
      <c r="E41" s="14">
        <v>3689.0814976224765</v>
      </c>
      <c r="F41" s="14">
        <v>3738.3379087454637</v>
      </c>
      <c r="G41" s="14">
        <v>3772.4295340157828</v>
      </c>
      <c r="K41" s="18"/>
      <c r="M41" s="18"/>
      <c r="N41" s="32"/>
      <c r="O41" s="17"/>
      <c r="P41" s="17"/>
      <c r="Q41" s="17"/>
      <c r="R41" s="17"/>
      <c r="S41" s="17"/>
    </row>
    <row r="42" spans="1:24" x14ac:dyDescent="0.2">
      <c r="H42" s="18"/>
      <c r="I42" s="18"/>
      <c r="J42" s="18"/>
      <c r="K42" s="18"/>
      <c r="L42" s="17"/>
      <c r="M42" s="18"/>
      <c r="N42" s="32"/>
      <c r="O42" s="17"/>
      <c r="P42" s="17"/>
      <c r="Q42" s="17"/>
      <c r="R42" s="17"/>
      <c r="S42" s="17"/>
    </row>
    <row r="43" spans="1:24" ht="15.75" x14ac:dyDescent="0.25">
      <c r="A43" s="4">
        <v>27</v>
      </c>
      <c r="B43" s="5" t="s">
        <v>10</v>
      </c>
      <c r="C43" s="6">
        <v>33314.720360608568</v>
      </c>
      <c r="D43" s="6">
        <v>33745.363152047605</v>
      </c>
      <c r="E43" s="6">
        <v>34043.397579366188</v>
      </c>
      <c r="F43" s="6">
        <v>34474.040370805211</v>
      </c>
      <c r="G43" s="6">
        <v>34772.074798123816</v>
      </c>
      <c r="H43" s="18"/>
      <c r="I43" s="18"/>
      <c r="J43" s="18"/>
      <c r="K43" s="34"/>
      <c r="L43" s="35"/>
      <c r="M43" s="17"/>
      <c r="N43" s="32"/>
      <c r="O43" s="17"/>
      <c r="P43" s="17"/>
      <c r="Q43" s="17"/>
      <c r="R43" s="17"/>
      <c r="S43" s="17"/>
    </row>
    <row r="44" spans="1:24" x14ac:dyDescent="0.2">
      <c r="A44" s="40"/>
      <c r="B44" s="2" t="s">
        <v>16</v>
      </c>
      <c r="C44" s="45">
        <v>1832.3096198334713</v>
      </c>
      <c r="D44" s="45">
        <v>1855.9949733626183</v>
      </c>
      <c r="E44" s="45">
        <v>1872.3868668651403</v>
      </c>
      <c r="F44" s="45">
        <v>1896.0722203942867</v>
      </c>
      <c r="G44" s="45">
        <v>1912.46411389681</v>
      </c>
      <c r="H44" s="18"/>
      <c r="I44" s="18"/>
      <c r="J44" s="18"/>
      <c r="K44" s="36"/>
      <c r="L44" s="36"/>
      <c r="N44" s="32"/>
      <c r="O44" s="17"/>
      <c r="P44" s="17"/>
      <c r="Q44" s="17"/>
      <c r="R44" s="17"/>
      <c r="S44" s="17"/>
    </row>
    <row r="45" spans="1:24" x14ac:dyDescent="0.2">
      <c r="A45" s="40"/>
      <c r="B45" s="2" t="s">
        <v>22</v>
      </c>
      <c r="C45" s="45">
        <v>31482.410740775096</v>
      </c>
      <c r="D45" s="45">
        <v>31889.368178684985</v>
      </c>
      <c r="E45" s="45">
        <v>32171.010712501047</v>
      </c>
      <c r="F45" s="45">
        <v>32577.968150410925</v>
      </c>
      <c r="G45" s="45">
        <v>32859.610684227009</v>
      </c>
      <c r="H45" s="18"/>
      <c r="I45" s="18"/>
      <c r="J45" s="18"/>
      <c r="N45" s="32"/>
      <c r="O45" s="17"/>
      <c r="P45" s="17"/>
      <c r="Q45" s="17"/>
      <c r="R45" s="17"/>
      <c r="S45" s="17"/>
    </row>
    <row r="46" spans="1:24" x14ac:dyDescent="0.2">
      <c r="A46" s="2"/>
      <c r="B46" s="2" t="s">
        <v>27</v>
      </c>
      <c r="C46" s="45">
        <v>3664.6192396669426</v>
      </c>
      <c r="D46" s="45">
        <v>3711.9899467252367</v>
      </c>
      <c r="E46" s="45">
        <v>3744.7737337302806</v>
      </c>
      <c r="F46" s="45">
        <v>3792.1444407885733</v>
      </c>
      <c r="G46" s="45">
        <v>3824.92822779362</v>
      </c>
      <c r="H46" s="18"/>
      <c r="I46" s="18"/>
      <c r="J46" s="18"/>
      <c r="N46" s="32"/>
      <c r="O46" s="17"/>
      <c r="P46" s="17"/>
      <c r="Q46" s="17"/>
      <c r="R46" s="17"/>
      <c r="S46" s="17"/>
    </row>
    <row r="47" spans="1:24" x14ac:dyDescent="0.2">
      <c r="A47" s="2"/>
      <c r="B47" s="2"/>
      <c r="C47" s="14"/>
      <c r="D47" s="14"/>
      <c r="E47" s="10"/>
      <c r="F47" s="14"/>
      <c r="G47" s="14"/>
      <c r="H47" s="18"/>
      <c r="I47" s="18"/>
      <c r="J47" s="18"/>
      <c r="K47" s="18"/>
      <c r="L47" s="18"/>
      <c r="N47" s="32"/>
      <c r="O47" s="17"/>
      <c r="P47" s="17"/>
      <c r="Q47" s="17"/>
      <c r="R47" s="17"/>
      <c r="S47" s="17"/>
    </row>
    <row r="48" spans="1:24" x14ac:dyDescent="0.2">
      <c r="A48" s="4">
        <v>28</v>
      </c>
      <c r="B48" s="5" t="s">
        <v>10</v>
      </c>
      <c r="C48" s="6">
        <v>33861.914926743142</v>
      </c>
      <c r="D48" s="6">
        <v>34274.237022102636</v>
      </c>
      <c r="E48" s="6">
        <v>34559.665837443245</v>
      </c>
      <c r="F48" s="6">
        <v>34971.987932802738</v>
      </c>
      <c r="G48" s="6">
        <v>35257.308661874158</v>
      </c>
      <c r="H48" s="18"/>
      <c r="I48" s="18"/>
      <c r="J48" s="18"/>
      <c r="K48" s="18"/>
      <c r="L48" s="18"/>
      <c r="N48" s="32"/>
      <c r="O48" s="17"/>
      <c r="P48" s="17"/>
      <c r="Q48" s="17"/>
      <c r="R48" s="17"/>
      <c r="S48" s="17"/>
    </row>
    <row r="49" spans="1:19" x14ac:dyDescent="0.2">
      <c r="A49" s="2"/>
      <c r="B49" s="2" t="s">
        <v>16</v>
      </c>
      <c r="C49" s="14">
        <v>1862.4053209708729</v>
      </c>
      <c r="D49" s="14">
        <v>1885.0830362156451</v>
      </c>
      <c r="E49" s="14">
        <v>1900.7816210593785</v>
      </c>
      <c r="F49" s="14">
        <v>1923.4593363041506</v>
      </c>
      <c r="G49" s="14">
        <v>1939.1519764030786</v>
      </c>
      <c r="H49" s="18"/>
      <c r="I49" s="18"/>
      <c r="J49" s="18"/>
      <c r="K49" s="18"/>
      <c r="L49" s="18"/>
      <c r="N49" s="32"/>
      <c r="O49" s="17"/>
      <c r="P49" s="17"/>
      <c r="Q49" s="17"/>
      <c r="R49" s="17"/>
      <c r="S49" s="17"/>
    </row>
    <row r="50" spans="1:19" x14ac:dyDescent="0.2">
      <c r="A50" s="2"/>
      <c r="B50" s="2" t="s">
        <v>22</v>
      </c>
      <c r="C50" s="14">
        <v>31999.509605772269</v>
      </c>
      <c r="D50" s="14">
        <v>32389.153985886991</v>
      </c>
      <c r="E50" s="14">
        <v>32658.884216383867</v>
      </c>
      <c r="F50" s="14">
        <v>33048.528596498589</v>
      </c>
      <c r="G50" s="14">
        <v>33318.156685471076</v>
      </c>
      <c r="H50" s="18"/>
      <c r="I50" s="18"/>
      <c r="J50" s="18"/>
      <c r="K50" s="18"/>
      <c r="L50" s="18"/>
      <c r="N50" s="32"/>
      <c r="O50" s="17"/>
      <c r="P50" s="17"/>
      <c r="Q50" s="17"/>
      <c r="R50" s="17"/>
      <c r="S50" s="17"/>
    </row>
    <row r="51" spans="1:19" x14ac:dyDescent="0.2">
      <c r="A51" s="2"/>
      <c r="B51" s="2" t="s">
        <v>27</v>
      </c>
      <c r="C51" s="14">
        <v>3724.8106419417459</v>
      </c>
      <c r="D51" s="14">
        <v>3770.1660724312901</v>
      </c>
      <c r="E51" s="14">
        <v>3801.563242118757</v>
      </c>
      <c r="F51" s="14">
        <v>3846.9186726083012</v>
      </c>
      <c r="G51" s="14">
        <v>3878.3039528061572</v>
      </c>
      <c r="H51" s="18"/>
      <c r="I51" s="18"/>
      <c r="J51" s="18"/>
      <c r="K51" s="18"/>
      <c r="L51" s="18"/>
      <c r="N51" s="32"/>
      <c r="O51" s="17"/>
      <c r="P51" s="17"/>
      <c r="Q51" s="17"/>
      <c r="R51" s="17"/>
      <c r="S51" s="17"/>
    </row>
    <row r="52" spans="1:19" x14ac:dyDescent="0.2">
      <c r="A52" s="4">
        <v>29</v>
      </c>
      <c r="B52" s="5" t="s">
        <v>10</v>
      </c>
      <c r="C52" s="6">
        <v>34421.47754229491</v>
      </c>
      <c r="D52" s="6">
        <v>34814.290066067166</v>
      </c>
      <c r="E52" s="6">
        <v>35086.167565409152</v>
      </c>
      <c r="F52" s="6">
        <v>35478.872002912234</v>
      </c>
      <c r="G52" s="6">
        <v>35750.857588523417</v>
      </c>
      <c r="H52" s="18"/>
      <c r="I52" s="18"/>
      <c r="J52" s="18"/>
      <c r="N52" s="32"/>
      <c r="O52" s="17"/>
      <c r="P52" s="17"/>
      <c r="Q52" s="17"/>
      <c r="R52" s="17"/>
      <c r="S52" s="17"/>
    </row>
    <row r="53" spans="1:19" x14ac:dyDescent="0.2">
      <c r="A53" s="2"/>
      <c r="B53" s="2" t="s">
        <v>16</v>
      </c>
      <c r="C53" s="14">
        <v>1893.1812648262201</v>
      </c>
      <c r="D53" s="14">
        <v>1914.7859536336941</v>
      </c>
      <c r="E53" s="14">
        <v>1929.7392160975035</v>
      </c>
      <c r="F53" s="14">
        <v>1951.337960160173</v>
      </c>
      <c r="G53" s="14">
        <v>1966.297167368788</v>
      </c>
      <c r="H53" s="48"/>
      <c r="N53" s="32"/>
      <c r="O53" s="17"/>
      <c r="P53" s="17"/>
      <c r="Q53" s="17"/>
      <c r="R53" s="17"/>
      <c r="S53" s="17"/>
    </row>
    <row r="54" spans="1:19" x14ac:dyDescent="0.2">
      <c r="A54" s="2"/>
      <c r="B54" s="2" t="s">
        <v>22</v>
      </c>
      <c r="C54" s="14">
        <v>32528.296277468689</v>
      </c>
      <c r="D54" s="14">
        <v>32899.504112433475</v>
      </c>
      <c r="E54" s="14">
        <v>33156.428349311645</v>
      </c>
      <c r="F54" s="14">
        <v>33527.534042752064</v>
      </c>
      <c r="G54" s="14">
        <v>33784.560421154631</v>
      </c>
      <c r="H54" s="48"/>
      <c r="N54" s="32"/>
      <c r="O54" s="17"/>
      <c r="P54" s="17"/>
      <c r="Q54" s="17"/>
      <c r="R54" s="17"/>
      <c r="S54" s="17"/>
    </row>
    <row r="55" spans="1:19" x14ac:dyDescent="0.2">
      <c r="A55" s="2"/>
      <c r="B55" s="2" t="s">
        <v>27</v>
      </c>
      <c r="C55" s="14">
        <v>3786.3625296524401</v>
      </c>
      <c r="D55" s="14">
        <v>3829.5719072673883</v>
      </c>
      <c r="E55" s="14">
        <v>3859.4784321950069</v>
      </c>
      <c r="F55" s="14">
        <v>3902.675920320346</v>
      </c>
      <c r="G55" s="14">
        <v>3932.594334737576</v>
      </c>
      <c r="H55" s="48"/>
      <c r="N55" s="32"/>
      <c r="O55" s="17"/>
      <c r="P55" s="17"/>
      <c r="Q55" s="17"/>
      <c r="R55" s="17"/>
      <c r="S55" s="17"/>
    </row>
    <row r="56" spans="1:19" x14ac:dyDescent="0.2">
      <c r="A56" s="4">
        <v>30</v>
      </c>
      <c r="B56" s="5" t="s">
        <v>10</v>
      </c>
      <c r="C56" s="6">
        <v>34993.166604467355</v>
      </c>
      <c r="D56" s="6">
        <v>35365.057161464305</v>
      </c>
      <c r="E56" s="6">
        <v>35622.653762490714</v>
      </c>
      <c r="F56" s="6">
        <v>35994.538082392733</v>
      </c>
      <c r="G56" s="6">
        <v>36252.026597149961</v>
      </c>
      <c r="H56" s="48"/>
      <c r="N56" s="32"/>
      <c r="O56" s="17"/>
      <c r="P56" s="17"/>
      <c r="Q56" s="17"/>
      <c r="R56" s="17"/>
      <c r="S56" s="17"/>
    </row>
    <row r="57" spans="1:19" x14ac:dyDescent="0.2">
      <c r="A57" s="2"/>
      <c r="B57" s="2" t="s">
        <v>16</v>
      </c>
      <c r="C57" s="14">
        <v>1924.6241632457045</v>
      </c>
      <c r="D57" s="14">
        <v>1945.0781438805368</v>
      </c>
      <c r="E57" s="14">
        <v>1959.2459569369894</v>
      </c>
      <c r="F57" s="14">
        <v>1979.6995945316003</v>
      </c>
      <c r="G57" s="14">
        <v>1993.8614628432479</v>
      </c>
      <c r="H57" s="48"/>
      <c r="N57" s="32"/>
      <c r="O57" s="17"/>
      <c r="P57" s="17"/>
      <c r="Q57" s="17"/>
      <c r="R57" s="17"/>
      <c r="S57" s="17"/>
    </row>
    <row r="58" spans="1:19" x14ac:dyDescent="0.2">
      <c r="A58" s="2"/>
      <c r="B58" s="2" t="s">
        <v>22</v>
      </c>
      <c r="C58" s="14">
        <v>33068.542441221653</v>
      </c>
      <c r="D58" s="14">
        <v>33419.97901758377</v>
      </c>
      <c r="E58" s="14">
        <v>33663.407805553725</v>
      </c>
      <c r="F58" s="14">
        <v>34014.838487861132</v>
      </c>
      <c r="G58" s="14">
        <v>34258.165134306713</v>
      </c>
      <c r="H58" s="48"/>
      <c r="N58" s="32"/>
      <c r="O58" s="17"/>
      <c r="P58" s="17"/>
      <c r="Q58" s="17"/>
      <c r="R58" s="17"/>
      <c r="S58" s="17"/>
    </row>
    <row r="59" spans="1:19" x14ac:dyDescent="0.2">
      <c r="A59" s="2"/>
      <c r="B59" s="2" t="s">
        <v>27</v>
      </c>
      <c r="C59" s="14">
        <v>3849.248326491409</v>
      </c>
      <c r="D59" s="14">
        <v>3890.1562877610736</v>
      </c>
      <c r="E59" s="14">
        <v>3918.4919138739788</v>
      </c>
      <c r="F59" s="14">
        <v>3959.3991890632005</v>
      </c>
      <c r="G59" s="14">
        <v>3987.7229256864957</v>
      </c>
      <c r="H59" s="48"/>
      <c r="N59" s="32"/>
      <c r="O59" s="17"/>
      <c r="P59" s="17"/>
      <c r="Q59" s="17"/>
      <c r="R59" s="17"/>
      <c r="S59" s="17"/>
    </row>
    <row r="60" spans="1:19" x14ac:dyDescent="0.2">
      <c r="A60" s="2" t="s">
        <v>28</v>
      </c>
      <c r="B60" s="2"/>
      <c r="C60" s="10"/>
      <c r="D60" s="14"/>
      <c r="E60" s="14"/>
      <c r="F60" s="14"/>
      <c r="G60" s="14"/>
      <c r="H60" s="48"/>
      <c r="N60" s="32"/>
      <c r="O60" s="17"/>
      <c r="P60" s="17"/>
      <c r="Q60" s="17"/>
      <c r="R60" s="17"/>
      <c r="S60" s="17"/>
    </row>
    <row r="61" spans="1:19" x14ac:dyDescent="0.2">
      <c r="A61" s="4">
        <v>31</v>
      </c>
      <c r="B61" s="5" t="s">
        <v>10</v>
      </c>
      <c r="C61" s="6">
        <v>35577.811471564106</v>
      </c>
      <c r="D61" s="6">
        <v>35927.700235687742</v>
      </c>
      <c r="E61" s="6">
        <v>36169.840500221217</v>
      </c>
      <c r="F61" s="6">
        <v>36519.729264344838</v>
      </c>
      <c r="G61" s="6">
        <v>36761.869528878313</v>
      </c>
      <c r="H61" s="48"/>
      <c r="N61" s="32"/>
      <c r="O61" s="17"/>
      <c r="P61" s="17"/>
      <c r="Q61" s="17"/>
      <c r="R61" s="17"/>
      <c r="S61" s="17"/>
    </row>
    <row r="62" spans="1:19" x14ac:dyDescent="0.2">
      <c r="A62" s="2"/>
      <c r="B62" s="2" t="s">
        <v>16</v>
      </c>
      <c r="C62" s="14">
        <v>1956.7796309360258</v>
      </c>
      <c r="D62" s="14">
        <v>1976.0235129628259</v>
      </c>
      <c r="E62" s="14">
        <v>1989.3412275121668</v>
      </c>
      <c r="F62" s="14">
        <v>2008.5851095389662</v>
      </c>
      <c r="G62" s="14">
        <v>2021.9028240883072</v>
      </c>
      <c r="H62" s="48"/>
      <c r="N62" s="32"/>
      <c r="O62" s="17"/>
      <c r="P62" s="17"/>
      <c r="Q62" s="17"/>
      <c r="R62" s="17"/>
      <c r="S62" s="17"/>
    </row>
    <row r="63" spans="1:19" x14ac:dyDescent="0.2">
      <c r="A63" s="2"/>
      <c r="B63" s="2" t="s">
        <v>22</v>
      </c>
      <c r="C63" s="14">
        <v>33621.031840628078</v>
      </c>
      <c r="D63" s="14">
        <v>33951.676722724915</v>
      </c>
      <c r="E63" s="14">
        <v>34180.49927270905</v>
      </c>
      <c r="F63" s="14">
        <v>34511.144154805872</v>
      </c>
      <c r="G63" s="14">
        <v>34739.966704790007</v>
      </c>
      <c r="H63" s="18"/>
      <c r="N63" s="32"/>
      <c r="O63" s="17"/>
      <c r="P63" s="17"/>
      <c r="Q63" s="17"/>
      <c r="R63" s="17"/>
      <c r="S63" s="17"/>
    </row>
    <row r="64" spans="1:19" x14ac:dyDescent="0.2">
      <c r="A64" s="2"/>
      <c r="B64" s="2" t="s">
        <v>27</v>
      </c>
      <c r="C64" s="14">
        <v>3913.5592618720516</v>
      </c>
      <c r="D64" s="14">
        <v>3952.0470259256517</v>
      </c>
      <c r="E64" s="14">
        <v>3978.6824550243336</v>
      </c>
      <c r="F64" s="14">
        <v>4017.1702190779324</v>
      </c>
      <c r="G64" s="14">
        <v>4043.8056481766143</v>
      </c>
      <c r="H64" s="18"/>
      <c r="N64" s="32"/>
      <c r="O64" s="17"/>
      <c r="P64" s="17"/>
      <c r="Q64" s="17"/>
      <c r="R64" s="17"/>
      <c r="S64" s="17"/>
    </row>
    <row r="65" spans="1:19" x14ac:dyDescent="0.2">
      <c r="A65" s="2"/>
      <c r="B65" s="1"/>
      <c r="C65" s="2"/>
      <c r="D65" s="2"/>
      <c r="E65" s="2"/>
      <c r="F65" s="2"/>
      <c r="G65" s="2"/>
      <c r="H65" s="18"/>
      <c r="N65" s="32"/>
      <c r="O65" s="17"/>
      <c r="P65" s="17"/>
      <c r="Q65" s="17"/>
      <c r="R65" s="17"/>
      <c r="S65" s="17"/>
    </row>
    <row r="66" spans="1:19" x14ac:dyDescent="0.2">
      <c r="A66" s="2"/>
      <c r="B66" s="1" t="s">
        <v>67</v>
      </c>
      <c r="C66" s="2"/>
      <c r="D66" s="2"/>
      <c r="E66" s="2"/>
      <c r="F66" s="2"/>
      <c r="G66" s="2"/>
      <c r="N66" s="32"/>
      <c r="O66" s="32"/>
      <c r="P66" s="32"/>
      <c r="Q66" s="32"/>
      <c r="R66" s="32"/>
    </row>
    <row r="67" spans="1:19" x14ac:dyDescent="0.2">
      <c r="A67" s="4">
        <v>39</v>
      </c>
      <c r="B67" s="5" t="s">
        <v>10</v>
      </c>
      <c r="C67" s="6">
        <v>40786.299632441493</v>
      </c>
      <c r="D67" s="6">
        <v>40905.937621641584</v>
      </c>
      <c r="E67" s="6">
        <v>40988.708952364563</v>
      </c>
      <c r="F67" s="6">
        <v>41108.356182250922</v>
      </c>
      <c r="G67" s="6">
        <v>41191.258350713004</v>
      </c>
    </row>
    <row r="68" spans="1:19" x14ac:dyDescent="0.2">
      <c r="A68" s="2"/>
      <c r="B68" s="2" t="s">
        <v>16</v>
      </c>
      <c r="C68" s="14">
        <v>2243.2464797842822</v>
      </c>
      <c r="D68" s="14">
        <v>2249.826569190287</v>
      </c>
      <c r="E68" s="14">
        <v>2254.3789923800509</v>
      </c>
      <c r="F68" s="14">
        <v>2260.9595900238005</v>
      </c>
      <c r="G68" s="14">
        <v>2265.5192092892153</v>
      </c>
    </row>
    <row r="69" spans="1:19" x14ac:dyDescent="0.2">
      <c r="A69" s="2"/>
      <c r="B69" s="2" t="s">
        <v>22</v>
      </c>
      <c r="C69" s="14">
        <v>38543.053152657209</v>
      </c>
      <c r="D69" s="14">
        <v>38656.111052451299</v>
      </c>
      <c r="E69" s="14">
        <v>38734.329959984512</v>
      </c>
      <c r="F69" s="14">
        <v>38847.396592227124</v>
      </c>
      <c r="G69" s="14">
        <v>38925.739141423786</v>
      </c>
    </row>
    <row r="70" spans="1:19" x14ac:dyDescent="0.2">
      <c r="A70" s="2"/>
      <c r="B70" s="2" t="s">
        <v>27</v>
      </c>
      <c r="C70" s="14">
        <v>4486.4929595685644</v>
      </c>
      <c r="D70" s="14">
        <v>4499.6531383805741</v>
      </c>
      <c r="E70" s="14">
        <v>4508.7579847601019</v>
      </c>
      <c r="F70" s="14">
        <v>4521.919180047601</v>
      </c>
      <c r="G70" s="14">
        <v>4531.0384185784305</v>
      </c>
    </row>
    <row r="71" spans="1:19" x14ac:dyDescent="0.2">
      <c r="A71" s="2" t="s">
        <v>28</v>
      </c>
      <c r="E71" s="9"/>
    </row>
    <row r="72" spans="1:19" x14ac:dyDescent="0.2">
      <c r="C72" s="18"/>
      <c r="D72" s="18"/>
      <c r="E72" s="18"/>
      <c r="F72" s="18"/>
      <c r="G72" s="18"/>
    </row>
    <row r="73" spans="1:19" x14ac:dyDescent="0.2">
      <c r="A73" s="22" t="s">
        <v>114</v>
      </c>
      <c r="D73" s="14"/>
      <c r="F73" s="2"/>
      <c r="G73" s="18"/>
    </row>
    <row r="74" spans="1:19" x14ac:dyDescent="0.2">
      <c r="A74" s="12" t="s">
        <v>95</v>
      </c>
      <c r="D74" s="14"/>
      <c r="F74" s="2"/>
      <c r="G74" s="18"/>
    </row>
    <row r="75" spans="1:19" x14ac:dyDescent="0.2">
      <c r="A75" s="12" t="s">
        <v>69</v>
      </c>
      <c r="B75" s="17">
        <v>2.9100000000000001E-2</v>
      </c>
      <c r="E75" s="21"/>
      <c r="F75" s="2"/>
      <c r="G75" s="18"/>
    </row>
    <row r="76" spans="1:19" x14ac:dyDescent="0.2">
      <c r="C76" s="18"/>
      <c r="D76" s="18"/>
      <c r="E76" s="18"/>
      <c r="F76" s="18"/>
      <c r="G76" s="18"/>
    </row>
    <row r="77" spans="1:19" x14ac:dyDescent="0.2">
      <c r="C77" s="18"/>
      <c r="D77" s="18"/>
      <c r="E77" s="18"/>
      <c r="F77" s="18"/>
      <c r="G77" s="18"/>
    </row>
    <row r="78" spans="1:19" x14ac:dyDescent="0.2">
      <c r="C78" s="18"/>
      <c r="D78" s="18"/>
      <c r="E78" s="18"/>
      <c r="F78" s="18"/>
      <c r="G78" s="18"/>
    </row>
    <row r="79" spans="1:19" x14ac:dyDescent="0.2">
      <c r="C79" s="18"/>
      <c r="D79" s="18"/>
      <c r="E79" s="18"/>
      <c r="F79" s="18"/>
      <c r="G79" s="18"/>
    </row>
    <row r="80" spans="1:19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8"/>
      <c r="D206" s="18"/>
      <c r="E206" s="18"/>
      <c r="F206" s="18"/>
      <c r="G206" s="18"/>
    </row>
    <row r="207" spans="3:7" x14ac:dyDescent="0.2">
      <c r="C207" s="18"/>
      <c r="D207" s="18"/>
      <c r="E207" s="18"/>
      <c r="F207" s="18"/>
      <c r="G207" s="18"/>
    </row>
    <row r="208" spans="3:7" x14ac:dyDescent="0.2">
      <c r="C208" s="18"/>
      <c r="D208" s="18"/>
      <c r="E208" s="18"/>
      <c r="F208" s="18"/>
      <c r="G208" s="18"/>
    </row>
    <row r="209" spans="3:7" x14ac:dyDescent="0.2">
      <c r="C209" s="18"/>
      <c r="D209" s="18"/>
      <c r="E209" s="18"/>
      <c r="F209" s="18"/>
      <c r="G209" s="18"/>
    </row>
    <row r="210" spans="3:7" x14ac:dyDescent="0.2">
      <c r="C210" s="18"/>
      <c r="D210" s="18"/>
      <c r="E210" s="18"/>
      <c r="F210" s="18"/>
      <c r="G210" s="18"/>
    </row>
    <row r="211" spans="3:7" x14ac:dyDescent="0.2">
      <c r="C211" s="18"/>
      <c r="D211" s="18"/>
      <c r="E211" s="18"/>
      <c r="F211" s="18"/>
      <c r="G211" s="18"/>
    </row>
    <row r="212" spans="3:7" x14ac:dyDescent="0.2">
      <c r="C212" s="18"/>
      <c r="D212" s="18"/>
      <c r="E212" s="18"/>
      <c r="F212" s="18"/>
      <c r="G212" s="18"/>
    </row>
    <row r="213" spans="3:7" x14ac:dyDescent="0.2">
      <c r="C213" s="18"/>
      <c r="D213" s="18"/>
      <c r="E213" s="18"/>
      <c r="F213" s="18"/>
      <c r="G213" s="18"/>
    </row>
    <row r="214" spans="3:7" x14ac:dyDescent="0.2">
      <c r="C214" s="18"/>
      <c r="D214" s="18"/>
      <c r="E214" s="18"/>
      <c r="F214" s="18"/>
      <c r="G214" s="18"/>
    </row>
    <row r="215" spans="3:7" x14ac:dyDescent="0.2">
      <c r="C215" s="18"/>
      <c r="D215" s="18"/>
      <c r="E215" s="18"/>
      <c r="F215" s="18"/>
      <c r="G215" s="18"/>
    </row>
    <row r="216" spans="3:7" x14ac:dyDescent="0.2">
      <c r="C216" s="18"/>
      <c r="D216" s="18"/>
      <c r="E216" s="18"/>
      <c r="F216" s="18"/>
      <c r="G216" s="18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  <row r="238" spans="3:7" x14ac:dyDescent="0.2">
      <c r="C238" s="19"/>
      <c r="D238" s="19"/>
      <c r="E238" s="19"/>
      <c r="F238" s="19"/>
      <c r="G238" s="19"/>
    </row>
  </sheetData>
  <dataValidations count="1">
    <dataValidation type="list" showInputMessage="1" showErrorMessage="1" sqref="I3:I8" xr:uid="{C51FB2D3-27A4-491B-888A-0B921C25E87B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Løntabel oktober 2021</vt:lpstr>
      <vt:lpstr>Løntabel juni 2025</vt:lpstr>
      <vt:lpstr>Deltid juni 2025</vt:lpstr>
      <vt:lpstr>Deltid juni 2024</vt:lpstr>
      <vt:lpstr>Deltid juni 2023</vt:lpstr>
      <vt:lpstr>Løntabel juni 2024</vt:lpstr>
      <vt:lpstr>Løntabel juni 2023</vt:lpstr>
      <vt:lpstr>Løntabel juni 2022</vt:lpstr>
      <vt:lpstr>Deltid oktober 2021</vt:lpstr>
      <vt:lpstr>Deltid juni 2022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2025-06-16T11:18:30Z</dcterms:modified>
</cp:coreProperties>
</file>