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2B6199DE-4B13-4269-A0B4-A5BDE803A8E1}" xr6:coauthVersionLast="47" xr6:coauthVersionMax="47" xr10:uidLastSave="{00000000-0000-0000-0000-000000000000}"/>
  <bookViews>
    <workbookView xWindow="-110" yWindow="-110" windowWidth="19420" windowHeight="10420" firstSheet="9" activeTab="9" xr2:uid="{0E49E7F0-9336-4409-91BB-AEE8F3B00BDC}"/>
  </bookViews>
  <sheets>
    <sheet name="Løntabel oktober 2017" sheetId="1" state="hidden" r:id="rId1"/>
    <sheet name="Timelønnede oktober 2017" sheetId="5" state="hidden" r:id="rId2"/>
    <sheet name="Løntabel oktober 2018" sheetId="2" state="hidden" r:id="rId3"/>
    <sheet name="Timelønnede oktober 2018" sheetId="6" state="hidden" r:id="rId4"/>
    <sheet name="Løntabel oktober 2019" sheetId="3" state="hidden" r:id="rId5"/>
    <sheet name="Timelønnede oktober 2019" sheetId="7" state="hidden" r:id="rId6"/>
    <sheet name="Løntabel oktober 2020" sheetId="4" state="hidden" r:id="rId7"/>
    <sheet name="Timelønnede oktober 2020" sheetId="10" state="hidden" r:id="rId8"/>
    <sheet name="Løntabel juni 2025" sheetId="20" state="hidden" r:id="rId9"/>
    <sheet name="Timelønnede juni 2025" sheetId="18" r:id="rId10"/>
    <sheet name="Løntabel juni 2024" sheetId="17" state="hidden" r:id="rId11"/>
    <sheet name="Løntabel juni 2023" sheetId="13" state="hidden" r:id="rId12"/>
    <sheet name="Timelønnede juni 2024" sheetId="16" state="hidden" r:id="rId13"/>
    <sheet name="Timelønnede juni 2023" sheetId="15" state="hidden" r:id="rId14"/>
    <sheet name="Løntabel juni 2022" sheetId="14" state="hidden" r:id="rId15"/>
    <sheet name="Løntabel oktober 2021" sheetId="11" state="hidden" r:id="rId16"/>
    <sheet name="Timelønnede oktober 2021" sheetId="8" state="hidden" r:id="rId17"/>
    <sheet name="Timelønnede juni 2022" sheetId="12" state="hidden" r:id="rId18"/>
  </sheets>
  <definedNames>
    <definedName name="Kommune" localSheetId="14">#REF!</definedName>
    <definedName name="Kommune" localSheetId="11">#REF!</definedName>
    <definedName name="Kommune" localSheetId="10">#REF!</definedName>
    <definedName name="Kommune" localSheetId="15">#REF!</definedName>
    <definedName name="Kommune">#REF!</definedName>
    <definedName name="Løntrin" localSheetId="14">#REF!</definedName>
    <definedName name="Løntrin" localSheetId="11">#REF!</definedName>
    <definedName name="Løntrin" localSheetId="10">#REF!</definedName>
    <definedName name="Løntrin" localSheetId="15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8" i="18" l="1"/>
  <c r="G70" i="18"/>
  <c r="G69" i="18"/>
  <c r="G68" i="18"/>
  <c r="D68" i="18"/>
  <c r="D69" i="18" s="1"/>
  <c r="E69" i="18"/>
  <c r="F68" i="18"/>
  <c r="F69" i="18" s="1"/>
  <c r="D70" i="18"/>
  <c r="E70" i="18"/>
  <c r="F70" i="18"/>
  <c r="C70" i="18"/>
  <c r="C69" i="18"/>
  <c r="C68" i="18"/>
  <c r="D67" i="18"/>
  <c r="E67" i="18"/>
  <c r="F67" i="18"/>
  <c r="G67" i="18"/>
  <c r="C67" i="18"/>
  <c r="C16" i="18" l="1"/>
  <c r="D61" i="18" l="1"/>
  <c r="E61" i="18"/>
  <c r="F61" i="18"/>
  <c r="G61" i="18"/>
  <c r="C61" i="18"/>
  <c r="D56" i="18"/>
  <c r="E56" i="18"/>
  <c r="F56" i="18"/>
  <c r="G56" i="18"/>
  <c r="C56" i="18"/>
  <c r="D52" i="18"/>
  <c r="E52" i="18"/>
  <c r="F52" i="18"/>
  <c r="G52" i="18"/>
  <c r="C52" i="18"/>
  <c r="D48" i="18"/>
  <c r="E48" i="18"/>
  <c r="F48" i="18"/>
  <c r="G48" i="18"/>
  <c r="C48" i="18"/>
  <c r="D43" i="18"/>
  <c r="E43" i="18"/>
  <c r="F43" i="18"/>
  <c r="G43" i="18"/>
  <c r="C43" i="18"/>
  <c r="C23" i="18"/>
  <c r="C22" i="18"/>
  <c r="D6" i="20"/>
  <c r="D6" i="18" l="1"/>
  <c r="C51" i="18"/>
  <c r="C46" i="18"/>
  <c r="C42" i="16"/>
  <c r="G46" i="18"/>
  <c r="F46" i="18"/>
  <c r="E46" i="18"/>
  <c r="D46" i="18"/>
  <c r="G38" i="18"/>
  <c r="G39" i="18" s="1"/>
  <c r="G40" i="18" s="1"/>
  <c r="F38" i="18"/>
  <c r="F41" i="18" s="1"/>
  <c r="E38" i="18"/>
  <c r="D38" i="18"/>
  <c r="D41" i="18" s="1"/>
  <c r="C38" i="18"/>
  <c r="C39" i="18" s="1"/>
  <c r="C40" i="18" s="1"/>
  <c r="G33" i="18"/>
  <c r="G36" i="18" s="1"/>
  <c r="F33" i="18"/>
  <c r="E33" i="18"/>
  <c r="E36" i="18" s="1"/>
  <c r="D33" i="18"/>
  <c r="C33" i="18"/>
  <c r="G28" i="18"/>
  <c r="G29" i="18" s="1"/>
  <c r="G30" i="18" s="1"/>
  <c r="F28" i="18"/>
  <c r="F29" i="18" s="1"/>
  <c r="F30" i="18" s="1"/>
  <c r="E28" i="18"/>
  <c r="D28" i="18"/>
  <c r="D29" i="18" s="1"/>
  <c r="D30" i="18" s="1"/>
  <c r="C28" i="18"/>
  <c r="C31" i="18" s="1"/>
  <c r="G22" i="18"/>
  <c r="G25" i="18" s="1"/>
  <c r="F22" i="18"/>
  <c r="E22" i="18"/>
  <c r="E25" i="18" s="1"/>
  <c r="D22" i="18"/>
  <c r="D25" i="18" s="1"/>
  <c r="C25" i="18"/>
  <c r="D16" i="18"/>
  <c r="D19" i="18" s="1"/>
  <c r="E16" i="18"/>
  <c r="E19" i="18" s="1"/>
  <c r="F16" i="18"/>
  <c r="F19" i="18" s="1"/>
  <c r="G16" i="18"/>
  <c r="G19" i="18" s="1"/>
  <c r="C19" i="18"/>
  <c r="E64" i="18"/>
  <c r="C64" i="18"/>
  <c r="G64" i="18"/>
  <c r="D64" i="18"/>
  <c r="C62" i="18"/>
  <c r="G59" i="18"/>
  <c r="E59" i="18"/>
  <c r="G57" i="18"/>
  <c r="F57" i="18"/>
  <c r="D57" i="18"/>
  <c r="C57" i="18"/>
  <c r="F59" i="18"/>
  <c r="E57" i="18"/>
  <c r="D59" i="18"/>
  <c r="C59" i="18"/>
  <c r="E55" i="18"/>
  <c r="D55" i="18"/>
  <c r="G55" i="18"/>
  <c r="E53" i="18"/>
  <c r="C53" i="18"/>
  <c r="G49" i="18"/>
  <c r="F51" i="18"/>
  <c r="E51" i="18"/>
  <c r="D51" i="18"/>
  <c r="F34" i="18"/>
  <c r="F35" i="18" s="1"/>
  <c r="D36" i="18"/>
  <c r="C34" i="18"/>
  <c r="C35" i="18" s="1"/>
  <c r="E31" i="18"/>
  <c r="G17" i="18"/>
  <c r="G18" i="18" s="1"/>
  <c r="E16" i="16"/>
  <c r="D16" i="16"/>
  <c r="C16" i="16"/>
  <c r="G22" i="16"/>
  <c r="C58" i="18" l="1"/>
  <c r="G50" i="18"/>
  <c r="F58" i="18"/>
  <c r="C54" i="18"/>
  <c r="E54" i="18"/>
  <c r="G58" i="18"/>
  <c r="C63" i="18"/>
  <c r="E58" i="18"/>
  <c r="D31" i="18"/>
  <c r="F31" i="18"/>
  <c r="E39" i="18"/>
  <c r="E40" i="18" s="1"/>
  <c r="F39" i="18"/>
  <c r="F40" i="18" s="1"/>
  <c r="C44" i="18"/>
  <c r="C41" i="18"/>
  <c r="F53" i="18"/>
  <c r="G53" i="18"/>
  <c r="E34" i="18"/>
  <c r="E35" i="18" s="1"/>
  <c r="C17" i="18"/>
  <c r="C18" i="18" s="1"/>
  <c r="G34" i="18"/>
  <c r="G35" i="18" s="1"/>
  <c r="E41" i="18"/>
  <c r="F55" i="18"/>
  <c r="D17" i="18"/>
  <c r="D18" i="18" s="1"/>
  <c r="F25" i="18"/>
  <c r="G41" i="18"/>
  <c r="F49" i="18"/>
  <c r="D39" i="18"/>
  <c r="D40" i="18" s="1"/>
  <c r="F36" i="18"/>
  <c r="F62" i="18"/>
  <c r="F23" i="18"/>
  <c r="F24" i="18" s="1"/>
  <c r="E17" i="18"/>
  <c r="E18" i="18" s="1"/>
  <c r="F17" i="18"/>
  <c r="F18" i="18" s="1"/>
  <c r="G62" i="18"/>
  <c r="F44" i="18"/>
  <c r="F64" i="18"/>
  <c r="D23" i="18"/>
  <c r="D24" i="18" s="1"/>
  <c r="D44" i="18"/>
  <c r="D62" i="18"/>
  <c r="E23" i="18"/>
  <c r="E24" i="18" s="1"/>
  <c r="G31" i="18"/>
  <c r="C36" i="18"/>
  <c r="E44" i="18"/>
  <c r="G51" i="18"/>
  <c r="C55" i="18"/>
  <c r="D58" i="18"/>
  <c r="E62" i="18"/>
  <c r="C29" i="18"/>
  <c r="C30" i="18" s="1"/>
  <c r="G44" i="18"/>
  <c r="E29" i="18"/>
  <c r="E30" i="18" s="1"/>
  <c r="E49" i="18"/>
  <c r="C49" i="18"/>
  <c r="D49" i="18"/>
  <c r="D34" i="18"/>
  <c r="D35" i="18" s="1"/>
  <c r="D53" i="18"/>
  <c r="G23" i="18"/>
  <c r="G24" i="18" s="1"/>
  <c r="C22" i="16"/>
  <c r="D22" i="16"/>
  <c r="E22" i="16"/>
  <c r="F22" i="16"/>
  <c r="D63" i="18" l="1"/>
  <c r="D54" i="18"/>
  <c r="C24" i="18"/>
  <c r="D45" i="18"/>
  <c r="E50" i="18"/>
  <c r="F45" i="18"/>
  <c r="E63" i="18"/>
  <c r="C50" i="18"/>
  <c r="G45" i="18"/>
  <c r="G54" i="18"/>
  <c r="F63" i="18"/>
  <c r="F50" i="18"/>
  <c r="D50" i="18"/>
  <c r="G63" i="18"/>
  <c r="F54" i="18"/>
  <c r="C45" i="18"/>
  <c r="E45" i="18"/>
  <c r="G25" i="16"/>
  <c r="F25" i="16"/>
  <c r="D25" i="16" l="1"/>
  <c r="C23" i="16"/>
  <c r="C24" i="16" s="1"/>
  <c r="E23" i="16"/>
  <c r="D6" i="17"/>
  <c r="E24" i="16" l="1"/>
  <c r="E25" i="16"/>
  <c r="F23" i="16"/>
  <c r="F24" i="16" s="1"/>
  <c r="G23" i="16"/>
  <c r="G24" i="16" s="1"/>
  <c r="C25" i="16"/>
  <c r="D23" i="16"/>
  <c r="D24" i="16" s="1"/>
  <c r="G60" i="16" l="1"/>
  <c r="F60" i="16"/>
  <c r="E60" i="16"/>
  <c r="D60" i="16"/>
  <c r="C60" i="16"/>
  <c r="G55" i="16"/>
  <c r="G58" i="16" s="1"/>
  <c r="F55" i="16"/>
  <c r="E55" i="16"/>
  <c r="E58" i="16" s="1"/>
  <c r="D55" i="16"/>
  <c r="D58" i="16" s="1"/>
  <c r="C55" i="16"/>
  <c r="C58" i="16" s="1"/>
  <c r="G51" i="16"/>
  <c r="G54" i="16" s="1"/>
  <c r="F51" i="16"/>
  <c r="E51" i="16"/>
  <c r="E52" i="16" s="1"/>
  <c r="D51" i="16"/>
  <c r="D52" i="16" s="1"/>
  <c r="C51" i="16"/>
  <c r="C54" i="16" s="1"/>
  <c r="G47" i="16"/>
  <c r="G50" i="16" s="1"/>
  <c r="F47" i="16"/>
  <c r="F50" i="16" s="1"/>
  <c r="E47" i="16"/>
  <c r="E50" i="16" s="1"/>
  <c r="D47" i="16"/>
  <c r="D50" i="16" s="1"/>
  <c r="C47" i="16"/>
  <c r="G42" i="16"/>
  <c r="F42" i="16"/>
  <c r="F43" i="16" s="1"/>
  <c r="E42" i="16"/>
  <c r="D42" i="16"/>
  <c r="C45" i="16"/>
  <c r="G38" i="16"/>
  <c r="G41" i="16" s="1"/>
  <c r="F38" i="16"/>
  <c r="F41" i="16" s="1"/>
  <c r="E38" i="16"/>
  <c r="E41" i="16" s="1"/>
  <c r="D38" i="16"/>
  <c r="C38" i="16"/>
  <c r="G33" i="16"/>
  <c r="F33" i="16"/>
  <c r="F34" i="16" s="1"/>
  <c r="E33" i="16"/>
  <c r="E34" i="16" s="1"/>
  <c r="D33" i="16"/>
  <c r="D36" i="16" s="1"/>
  <c r="C33" i="16"/>
  <c r="C36" i="16" s="1"/>
  <c r="G28" i="16"/>
  <c r="G31" i="16" s="1"/>
  <c r="F28" i="16"/>
  <c r="F31" i="16" s="1"/>
  <c r="E28" i="16"/>
  <c r="E31" i="16" s="1"/>
  <c r="D28" i="16"/>
  <c r="C28" i="16"/>
  <c r="G16" i="16"/>
  <c r="F16" i="16"/>
  <c r="F17" i="16" s="1"/>
  <c r="E17" i="16"/>
  <c r="D19" i="16"/>
  <c r="C19" i="16"/>
  <c r="D6" i="16"/>
  <c r="F58" i="16"/>
  <c r="C16" i="15"/>
  <c r="D16" i="15"/>
  <c r="G60" i="15"/>
  <c r="F60" i="15"/>
  <c r="E60" i="15"/>
  <c r="D60" i="15"/>
  <c r="D62" i="15" s="1"/>
  <c r="C60" i="15"/>
  <c r="C63" i="15" s="1"/>
  <c r="G54" i="15"/>
  <c r="G55" i="15" s="1"/>
  <c r="F54" i="15"/>
  <c r="F57" i="15" s="1"/>
  <c r="E54" i="15"/>
  <c r="E55" i="15" s="1"/>
  <c r="D54" i="15"/>
  <c r="C54" i="15"/>
  <c r="G49" i="15"/>
  <c r="F49" i="15"/>
  <c r="E49" i="15"/>
  <c r="D49" i="15"/>
  <c r="D50" i="15" s="1"/>
  <c r="D51" i="15" s="1"/>
  <c r="C49" i="15"/>
  <c r="G45" i="15"/>
  <c r="G46" i="15" s="1"/>
  <c r="G47" i="15" s="1"/>
  <c r="F45" i="15"/>
  <c r="E45" i="15"/>
  <c r="D45" i="15"/>
  <c r="C45" i="15"/>
  <c r="G41" i="15"/>
  <c r="G44" i="15" s="1"/>
  <c r="F41" i="15"/>
  <c r="F44" i="15" s="1"/>
  <c r="E41" i="15"/>
  <c r="E44" i="15" s="1"/>
  <c r="D41" i="15"/>
  <c r="D43" i="15" s="1"/>
  <c r="C41" i="15"/>
  <c r="G36" i="15"/>
  <c r="F36" i="15"/>
  <c r="E36" i="15"/>
  <c r="E39" i="15" s="1"/>
  <c r="D36" i="15"/>
  <c r="D39" i="15" s="1"/>
  <c r="C36" i="15"/>
  <c r="C39" i="15" s="1"/>
  <c r="G32" i="15"/>
  <c r="F32" i="15"/>
  <c r="E32" i="15"/>
  <c r="D32" i="15"/>
  <c r="C32" i="15"/>
  <c r="G27" i="15"/>
  <c r="G29" i="15" s="1"/>
  <c r="F27" i="15"/>
  <c r="F28" i="15" s="1"/>
  <c r="E27" i="15"/>
  <c r="E28" i="15" s="1"/>
  <c r="D27" i="15"/>
  <c r="C27" i="15"/>
  <c r="C30" i="15" s="1"/>
  <c r="G22" i="15"/>
  <c r="F22" i="15"/>
  <c r="E22" i="15"/>
  <c r="D22" i="15"/>
  <c r="D23" i="15" s="1"/>
  <c r="D24" i="15" s="1"/>
  <c r="C22" i="15"/>
  <c r="C23" i="15" s="1"/>
  <c r="C24" i="15" s="1"/>
  <c r="G16" i="15"/>
  <c r="G17" i="15" s="1"/>
  <c r="G18" i="15" s="1"/>
  <c r="F16" i="15"/>
  <c r="F19" i="15" s="1"/>
  <c r="E16" i="15"/>
  <c r="E19" i="15" s="1"/>
  <c r="E61" i="15"/>
  <c r="E62" i="15" s="1"/>
  <c r="D61" i="15"/>
  <c r="C61" i="15"/>
  <c r="G63" i="15"/>
  <c r="F63" i="15"/>
  <c r="E63" i="15"/>
  <c r="D57" i="15"/>
  <c r="D55" i="15"/>
  <c r="C57" i="15"/>
  <c r="C52" i="15"/>
  <c r="G52" i="15"/>
  <c r="F52" i="15"/>
  <c r="E52" i="15"/>
  <c r="F48" i="15"/>
  <c r="E48" i="15"/>
  <c r="D48" i="15"/>
  <c r="F46" i="15"/>
  <c r="F47" i="15" s="1"/>
  <c r="E46" i="15"/>
  <c r="D46" i="15"/>
  <c r="C48" i="15"/>
  <c r="C44" i="15"/>
  <c r="E42" i="15"/>
  <c r="D42" i="15"/>
  <c r="C42" i="15"/>
  <c r="C43" i="15"/>
  <c r="G39" i="15"/>
  <c r="F39" i="15"/>
  <c r="G37" i="15"/>
  <c r="F37" i="15"/>
  <c r="G38" i="15"/>
  <c r="F38" i="15"/>
  <c r="E37" i="15"/>
  <c r="D37" i="15"/>
  <c r="C35" i="15"/>
  <c r="E33" i="15"/>
  <c r="E34" i="15" s="1"/>
  <c r="D33" i="15"/>
  <c r="D34" i="15" s="1"/>
  <c r="C33" i="15"/>
  <c r="C34" i="15" s="1"/>
  <c r="G35" i="15"/>
  <c r="F35" i="15"/>
  <c r="E35" i="15"/>
  <c r="G30" i="15"/>
  <c r="F30" i="15"/>
  <c r="E30" i="15"/>
  <c r="D30" i="15"/>
  <c r="G28" i="15"/>
  <c r="C25" i="15"/>
  <c r="E23" i="15"/>
  <c r="E24" i="15" s="1"/>
  <c r="G25" i="15"/>
  <c r="F25" i="15"/>
  <c r="E25" i="15"/>
  <c r="G19" i="15"/>
  <c r="D19" i="15"/>
  <c r="E17" i="15"/>
  <c r="D17" i="15"/>
  <c r="C19" i="15"/>
  <c r="D6" i="15"/>
  <c r="C16" i="12"/>
  <c r="D6" i="13"/>
  <c r="G60" i="12"/>
  <c r="F60" i="12"/>
  <c r="E60" i="12"/>
  <c r="D60" i="12"/>
  <c r="C60" i="12"/>
  <c r="G54" i="12"/>
  <c r="G55" i="12" s="1"/>
  <c r="F54" i="12"/>
  <c r="F57" i="12" s="1"/>
  <c r="E54" i="12"/>
  <c r="E57" i="12" s="1"/>
  <c r="D54" i="12"/>
  <c r="D57" i="12" s="1"/>
  <c r="C54" i="12"/>
  <c r="C57" i="12"/>
  <c r="G49" i="12"/>
  <c r="F49" i="12"/>
  <c r="E49" i="12"/>
  <c r="D49" i="12"/>
  <c r="C49" i="12"/>
  <c r="G45" i="12"/>
  <c r="G46" i="12" s="1"/>
  <c r="G47" i="12" s="1"/>
  <c r="F45" i="12"/>
  <c r="E45" i="12"/>
  <c r="D45" i="12"/>
  <c r="D48" i="12" s="1"/>
  <c r="C45" i="12"/>
  <c r="C48" i="12" s="1"/>
  <c r="G41" i="12"/>
  <c r="G44" i="12" s="1"/>
  <c r="F41" i="12"/>
  <c r="F44" i="12" s="1"/>
  <c r="E41" i="12"/>
  <c r="E44" i="12" s="1"/>
  <c r="D41" i="12"/>
  <c r="D44" i="12" s="1"/>
  <c r="C41" i="12"/>
  <c r="C44" i="12" s="1"/>
  <c r="D36" i="12"/>
  <c r="D39" i="12" s="1"/>
  <c r="E36" i="12"/>
  <c r="E37" i="12" s="1"/>
  <c r="F36" i="12"/>
  <c r="F39" i="12" s="1"/>
  <c r="G36" i="12"/>
  <c r="C36" i="12"/>
  <c r="C39" i="12" s="1"/>
  <c r="G39" i="12"/>
  <c r="G32" i="12"/>
  <c r="F32" i="12"/>
  <c r="F35" i="12" s="1"/>
  <c r="E32" i="12"/>
  <c r="D32" i="12"/>
  <c r="C32" i="12"/>
  <c r="C33" i="12" s="1"/>
  <c r="C34" i="12" s="1"/>
  <c r="G27" i="12"/>
  <c r="G28" i="12" s="1"/>
  <c r="G29" i="12" s="1"/>
  <c r="F27" i="12"/>
  <c r="E27" i="12"/>
  <c r="D27" i="12"/>
  <c r="D30" i="12" s="1"/>
  <c r="C27" i="12"/>
  <c r="C30" i="12" s="1"/>
  <c r="G22" i="12"/>
  <c r="F22" i="12"/>
  <c r="E22" i="12"/>
  <c r="E25" i="12" s="1"/>
  <c r="D22" i="12"/>
  <c r="D25" i="12" s="1"/>
  <c r="C22" i="12"/>
  <c r="C25" i="12" s="1"/>
  <c r="D16" i="12"/>
  <c r="D17" i="12" s="1"/>
  <c r="D18" i="12" s="1"/>
  <c r="E16" i="12"/>
  <c r="E17" i="12" s="1"/>
  <c r="F16" i="12"/>
  <c r="F17" i="12" s="1"/>
  <c r="G16" i="12"/>
  <c r="G19" i="12" s="1"/>
  <c r="C16" i="8"/>
  <c r="C19" i="8" s="1"/>
  <c r="C17" i="8"/>
  <c r="C18" i="8" s="1"/>
  <c r="C22" i="8"/>
  <c r="C23" i="8"/>
  <c r="C24" i="8"/>
  <c r="C25" i="8"/>
  <c r="C27" i="8"/>
  <c r="C28" i="8" s="1"/>
  <c r="C30" i="8"/>
  <c r="C32" i="8"/>
  <c r="C35" i="8" s="1"/>
  <c r="C36" i="8"/>
  <c r="C37" i="8" s="1"/>
  <c r="C41" i="8"/>
  <c r="C42" i="8"/>
  <c r="C43" i="8"/>
  <c r="C44" i="8"/>
  <c r="C45" i="8"/>
  <c r="C46" i="8" s="1"/>
  <c r="C48" i="8"/>
  <c r="C49" i="8"/>
  <c r="C50" i="8" s="1"/>
  <c r="C51" i="8" s="1"/>
  <c r="C52" i="8"/>
  <c r="C54" i="8"/>
  <c r="C55" i="8" s="1"/>
  <c r="G63" i="12"/>
  <c r="F63" i="12"/>
  <c r="E63" i="12"/>
  <c r="D63" i="12"/>
  <c r="C63" i="12"/>
  <c r="C52" i="12"/>
  <c r="G50" i="12"/>
  <c r="G51" i="12" s="1"/>
  <c r="F50" i="12"/>
  <c r="C50" i="12"/>
  <c r="C51" i="12" s="1"/>
  <c r="G52" i="12"/>
  <c r="F52" i="12"/>
  <c r="E52" i="12"/>
  <c r="D52" i="12"/>
  <c r="G35" i="12"/>
  <c r="E35" i="12"/>
  <c r="D35" i="12"/>
  <c r="G25" i="12"/>
  <c r="F25" i="12"/>
  <c r="D6" i="12"/>
  <c r="G36" i="8"/>
  <c r="D36" i="8"/>
  <c r="F36" i="8"/>
  <c r="E36" i="8"/>
  <c r="D6" i="11"/>
  <c r="C63" i="16" l="1"/>
  <c r="D63" i="16"/>
  <c r="E63" i="16"/>
  <c r="F63" i="16"/>
  <c r="D61" i="16"/>
  <c r="D62" i="16" s="1"/>
  <c r="E61" i="16"/>
  <c r="E62" i="16" s="1"/>
  <c r="D17" i="16"/>
  <c r="D18" i="16" s="1"/>
  <c r="D34" i="16"/>
  <c r="D35" i="16" s="1"/>
  <c r="F44" i="16"/>
  <c r="F61" i="16"/>
  <c r="F62" i="16" s="1"/>
  <c r="F35" i="16"/>
  <c r="D43" i="16"/>
  <c r="D44" i="16" s="1"/>
  <c r="F52" i="16"/>
  <c r="F53" i="16" s="1"/>
  <c r="D53" i="16"/>
  <c r="E35" i="16"/>
  <c r="E43" i="16"/>
  <c r="E44" i="16" s="1"/>
  <c r="D54" i="16"/>
  <c r="E18" i="16"/>
  <c r="F18" i="16"/>
  <c r="D45" i="16"/>
  <c r="E53" i="16"/>
  <c r="G17" i="16"/>
  <c r="G18" i="16" s="1"/>
  <c r="E19" i="16"/>
  <c r="C29" i="16"/>
  <c r="C30" i="16" s="1"/>
  <c r="G34" i="16"/>
  <c r="G35" i="16" s="1"/>
  <c r="E36" i="16"/>
  <c r="C39" i="16"/>
  <c r="C40" i="16" s="1"/>
  <c r="G43" i="16"/>
  <c r="G44" i="16" s="1"/>
  <c r="E45" i="16"/>
  <c r="C48" i="16"/>
  <c r="C49" i="16" s="1"/>
  <c r="G52" i="16"/>
  <c r="G53" i="16" s="1"/>
  <c r="E54" i="16"/>
  <c r="C56" i="16"/>
  <c r="C57" i="16" s="1"/>
  <c r="G61" i="16"/>
  <c r="G62" i="16" s="1"/>
  <c r="F19" i="16"/>
  <c r="D29" i="16"/>
  <c r="D30" i="16" s="1"/>
  <c r="F36" i="16"/>
  <c r="D39" i="16"/>
  <c r="D40" i="16" s="1"/>
  <c r="F45" i="16"/>
  <c r="D48" i="16"/>
  <c r="D49" i="16" s="1"/>
  <c r="F54" i="16"/>
  <c r="D56" i="16"/>
  <c r="D57" i="16" s="1"/>
  <c r="G19" i="16"/>
  <c r="E29" i="16"/>
  <c r="E30" i="16" s="1"/>
  <c r="C31" i="16"/>
  <c r="G36" i="16"/>
  <c r="E39" i="16"/>
  <c r="E40" i="16" s="1"/>
  <c r="C41" i="16"/>
  <c r="G45" i="16"/>
  <c r="E48" i="16"/>
  <c r="E49" i="16" s="1"/>
  <c r="C50" i="16"/>
  <c r="E56" i="16"/>
  <c r="E57" i="16" s="1"/>
  <c r="G63" i="16"/>
  <c r="F29" i="16"/>
  <c r="F30" i="16" s="1"/>
  <c r="D31" i="16"/>
  <c r="F39" i="16"/>
  <c r="F40" i="16" s="1"/>
  <c r="D41" i="16"/>
  <c r="F48" i="16"/>
  <c r="F49" i="16" s="1"/>
  <c r="F56" i="16"/>
  <c r="F57" i="16" s="1"/>
  <c r="C17" i="16"/>
  <c r="C18" i="16" s="1"/>
  <c r="G29" i="16"/>
  <c r="G30" i="16" s="1"/>
  <c r="C34" i="16"/>
  <c r="C35" i="16" s="1"/>
  <c r="G39" i="16"/>
  <c r="G40" i="16" s="1"/>
  <c r="C43" i="16"/>
  <c r="C44" i="16" s="1"/>
  <c r="G48" i="16"/>
  <c r="G49" i="16" s="1"/>
  <c r="C52" i="16"/>
  <c r="C53" i="16" s="1"/>
  <c r="G56" i="16"/>
  <c r="G57" i="16" s="1"/>
  <c r="C61" i="16"/>
  <c r="C62" i="16" s="1"/>
  <c r="E43" i="15"/>
  <c r="G57" i="15"/>
  <c r="C50" i="15"/>
  <c r="C51" i="15" s="1"/>
  <c r="C62" i="15"/>
  <c r="F29" i="15"/>
  <c r="G56" i="15"/>
  <c r="E57" i="15"/>
  <c r="G48" i="15"/>
  <c r="E50" i="15"/>
  <c r="E51" i="15" s="1"/>
  <c r="F55" i="15"/>
  <c r="F56" i="15" s="1"/>
  <c r="F17" i="15"/>
  <c r="F18" i="15" s="1"/>
  <c r="D18" i="15"/>
  <c r="D38" i="15"/>
  <c r="E18" i="15"/>
  <c r="F23" i="15"/>
  <c r="F24" i="15" s="1"/>
  <c r="D25" i="15"/>
  <c r="E29" i="15"/>
  <c r="F33" i="15"/>
  <c r="F34" i="15" s="1"/>
  <c r="D35" i="15"/>
  <c r="E38" i="15"/>
  <c r="F42" i="15"/>
  <c r="F43" i="15" s="1"/>
  <c r="D44" i="15"/>
  <c r="E47" i="15"/>
  <c r="F50" i="15"/>
  <c r="F51" i="15" s="1"/>
  <c r="D52" i="15"/>
  <c r="E56" i="15"/>
  <c r="F61" i="15"/>
  <c r="F62" i="15" s="1"/>
  <c r="D63" i="15"/>
  <c r="G43" i="15"/>
  <c r="D56" i="15"/>
  <c r="C17" i="15"/>
  <c r="C18" i="15" s="1"/>
  <c r="G23" i="15"/>
  <c r="G24" i="15" s="1"/>
  <c r="C28" i="15"/>
  <c r="G33" i="15"/>
  <c r="C37" i="15"/>
  <c r="C38" i="15" s="1"/>
  <c r="G42" i="15"/>
  <c r="C46" i="15"/>
  <c r="C47" i="15" s="1"/>
  <c r="G50" i="15"/>
  <c r="G51" i="15" s="1"/>
  <c r="C55" i="15"/>
  <c r="G61" i="15"/>
  <c r="G62" i="15" s="1"/>
  <c r="D47" i="15"/>
  <c r="D28" i="15"/>
  <c r="D29" i="15" s="1"/>
  <c r="C29" i="15"/>
  <c r="G34" i="15"/>
  <c r="C56" i="15"/>
  <c r="C55" i="12"/>
  <c r="C56" i="12" s="1"/>
  <c r="D55" i="12"/>
  <c r="D56" i="12" s="1"/>
  <c r="G57" i="12"/>
  <c r="G37" i="12"/>
  <c r="C37" i="12"/>
  <c r="C38" i="12" s="1"/>
  <c r="D37" i="12"/>
  <c r="D38" i="12" s="1"/>
  <c r="F37" i="12"/>
  <c r="F38" i="12" s="1"/>
  <c r="E39" i="12"/>
  <c r="D19" i="12"/>
  <c r="F19" i="12"/>
  <c r="E19" i="12"/>
  <c r="N16" i="8"/>
  <c r="C19" i="12"/>
  <c r="C33" i="8"/>
  <c r="C34" i="8" s="1"/>
  <c r="C47" i="8"/>
  <c r="C29" i="8"/>
  <c r="C39" i="8"/>
  <c r="C38" i="8"/>
  <c r="D33" i="12"/>
  <c r="D34" i="12" s="1"/>
  <c r="F51" i="12"/>
  <c r="E33" i="12"/>
  <c r="E34" i="12" s="1"/>
  <c r="C61" i="12"/>
  <c r="C62" i="12" s="1"/>
  <c r="F33" i="12"/>
  <c r="F34" i="12" s="1"/>
  <c r="G48" i="12"/>
  <c r="G33" i="12"/>
  <c r="G34" i="12" s="1"/>
  <c r="C35" i="12"/>
  <c r="C42" i="12"/>
  <c r="D50" i="12"/>
  <c r="D51" i="12" s="1"/>
  <c r="E55" i="12"/>
  <c r="E56" i="12" s="1"/>
  <c r="C17" i="12"/>
  <c r="C18" i="12" s="1"/>
  <c r="G30" i="12"/>
  <c r="D42" i="12"/>
  <c r="D43" i="12" s="1"/>
  <c r="E50" i="12"/>
  <c r="E51" i="12" s="1"/>
  <c r="F55" i="12"/>
  <c r="F56" i="12" s="1"/>
  <c r="E30" i="12"/>
  <c r="E48" i="12"/>
  <c r="F30" i="12"/>
  <c r="F48" i="12"/>
  <c r="D61" i="12"/>
  <c r="E42" i="12"/>
  <c r="E43" i="12" s="1"/>
  <c r="E61" i="12"/>
  <c r="E62" i="12" s="1"/>
  <c r="F23" i="12"/>
  <c r="F24" i="12" s="1"/>
  <c r="E38" i="12"/>
  <c r="F42" i="12"/>
  <c r="F43" i="12" s="1"/>
  <c r="F61" i="12"/>
  <c r="F62" i="12" s="1"/>
  <c r="C23" i="12"/>
  <c r="C24" i="12" s="1"/>
  <c r="E23" i="12"/>
  <c r="E18" i="12"/>
  <c r="F18" i="12"/>
  <c r="G23" i="12"/>
  <c r="G24" i="12" s="1"/>
  <c r="C28" i="12"/>
  <c r="C29" i="12" s="1"/>
  <c r="G42" i="12"/>
  <c r="G43" i="12" s="1"/>
  <c r="C46" i="12"/>
  <c r="C47" i="12" s="1"/>
  <c r="G61" i="12"/>
  <c r="G62" i="12" s="1"/>
  <c r="G17" i="12"/>
  <c r="G18" i="12" s="1"/>
  <c r="D28" i="12"/>
  <c r="D29" i="12" s="1"/>
  <c r="G38" i="12"/>
  <c r="C43" i="12"/>
  <c r="D46" i="12"/>
  <c r="D47" i="12" s="1"/>
  <c r="G56" i="12"/>
  <c r="E28" i="12"/>
  <c r="E29" i="12" s="1"/>
  <c r="E46" i="12"/>
  <c r="E47" i="12" s="1"/>
  <c r="D62" i="12"/>
  <c r="E24" i="12"/>
  <c r="F28" i="12"/>
  <c r="F29" i="12" s="1"/>
  <c r="F46" i="12"/>
  <c r="F47" i="12" s="1"/>
  <c r="D23" i="12"/>
  <c r="D24" i="12" s="1"/>
  <c r="D41" i="8"/>
  <c r="G39" i="8"/>
  <c r="E39" i="8"/>
  <c r="D39" i="8"/>
  <c r="E37" i="8"/>
  <c r="E38" i="8" s="1"/>
  <c r="D37" i="8"/>
  <c r="D38" i="8" s="1"/>
  <c r="F39" i="8"/>
  <c r="C60" i="8"/>
  <c r="G60" i="8"/>
  <c r="F60" i="8"/>
  <c r="E60" i="8"/>
  <c r="D60" i="8"/>
  <c r="G54" i="8"/>
  <c r="F54" i="8"/>
  <c r="E54" i="8"/>
  <c r="D54" i="8"/>
  <c r="G49" i="8"/>
  <c r="F49" i="8"/>
  <c r="E49" i="8"/>
  <c r="D49" i="8"/>
  <c r="G45" i="8"/>
  <c r="F45" i="8"/>
  <c r="E45" i="8"/>
  <c r="D45" i="8"/>
  <c r="G41" i="8"/>
  <c r="F41" i="8"/>
  <c r="E41" i="8"/>
  <c r="G32" i="8"/>
  <c r="F32" i="8"/>
  <c r="E32" i="8"/>
  <c r="D32" i="8"/>
  <c r="G27" i="8"/>
  <c r="F27" i="8"/>
  <c r="E27" i="8"/>
  <c r="D27" i="8"/>
  <c r="G22" i="8"/>
  <c r="F22" i="8"/>
  <c r="E22" i="8"/>
  <c r="D22" i="8"/>
  <c r="D16" i="8"/>
  <c r="E16" i="8"/>
  <c r="F16" i="8"/>
  <c r="G16" i="8"/>
  <c r="E59" i="10"/>
  <c r="C59" i="10"/>
  <c r="E58" i="10"/>
  <c r="E57" i="10"/>
  <c r="D57" i="10"/>
  <c r="C57" i="10"/>
  <c r="G56" i="10"/>
  <c r="G59" i="10" s="1"/>
  <c r="F56" i="10"/>
  <c r="F59" i="10" s="1"/>
  <c r="E56" i="10"/>
  <c r="D56" i="10"/>
  <c r="D58" i="10" s="1"/>
  <c r="C56" i="10"/>
  <c r="C58" i="10" s="1"/>
  <c r="G53" i="10"/>
  <c r="F53" i="10"/>
  <c r="E53" i="10"/>
  <c r="D53" i="10"/>
  <c r="G51" i="10"/>
  <c r="F51" i="10"/>
  <c r="G50" i="10"/>
  <c r="G52" i="10" s="1"/>
  <c r="F50" i="10"/>
  <c r="F52" i="10" s="1"/>
  <c r="E50" i="10"/>
  <c r="E51" i="10" s="1"/>
  <c r="D50" i="10"/>
  <c r="D51" i="10" s="1"/>
  <c r="C50" i="10"/>
  <c r="C53" i="10" s="1"/>
  <c r="E48" i="10"/>
  <c r="C48" i="10"/>
  <c r="E47" i="10"/>
  <c r="E46" i="10"/>
  <c r="D46" i="10"/>
  <c r="C46" i="10"/>
  <c r="G45" i="10"/>
  <c r="G48" i="10" s="1"/>
  <c r="F45" i="10"/>
  <c r="F48" i="10" s="1"/>
  <c r="E45" i="10"/>
  <c r="D45" i="10"/>
  <c r="D47" i="10" s="1"/>
  <c r="C45" i="10"/>
  <c r="C47" i="10" s="1"/>
  <c r="G44" i="10"/>
  <c r="F44" i="10"/>
  <c r="E44" i="10"/>
  <c r="D44" i="10"/>
  <c r="G42" i="10"/>
  <c r="F42" i="10"/>
  <c r="G41" i="10"/>
  <c r="G43" i="10" s="1"/>
  <c r="F41" i="10"/>
  <c r="F43" i="10" s="1"/>
  <c r="E41" i="10"/>
  <c r="E42" i="10" s="1"/>
  <c r="D41" i="10"/>
  <c r="D42" i="10" s="1"/>
  <c r="C41" i="10"/>
  <c r="C44" i="10" s="1"/>
  <c r="E40" i="10"/>
  <c r="C40" i="10"/>
  <c r="E39" i="10"/>
  <c r="E38" i="10"/>
  <c r="D38" i="10"/>
  <c r="C38" i="10"/>
  <c r="G37" i="10"/>
  <c r="G40" i="10" s="1"/>
  <c r="F37" i="10"/>
  <c r="F40" i="10" s="1"/>
  <c r="E37" i="10"/>
  <c r="D37" i="10"/>
  <c r="D39" i="10" s="1"/>
  <c r="C37" i="10"/>
  <c r="C39" i="10" s="1"/>
  <c r="G35" i="10"/>
  <c r="F35" i="10"/>
  <c r="E35" i="10"/>
  <c r="D35" i="10"/>
  <c r="G33" i="10"/>
  <c r="F33" i="10"/>
  <c r="G32" i="10"/>
  <c r="G34" i="10" s="1"/>
  <c r="F32" i="10"/>
  <c r="F34" i="10" s="1"/>
  <c r="E32" i="10"/>
  <c r="E33" i="10" s="1"/>
  <c r="D32" i="10"/>
  <c r="D33" i="10" s="1"/>
  <c r="C32" i="10"/>
  <c r="C35" i="10" s="1"/>
  <c r="E30" i="10"/>
  <c r="C30" i="10"/>
  <c r="E29" i="10"/>
  <c r="E28" i="10"/>
  <c r="D28" i="10"/>
  <c r="C28" i="10"/>
  <c r="G27" i="10"/>
  <c r="G30" i="10" s="1"/>
  <c r="F27" i="10"/>
  <c r="F30" i="10" s="1"/>
  <c r="E27" i="10"/>
  <c r="D27" i="10"/>
  <c r="D29" i="10" s="1"/>
  <c r="C27" i="10"/>
  <c r="C29" i="10" s="1"/>
  <c r="G25" i="10"/>
  <c r="F25" i="10"/>
  <c r="E25" i="10"/>
  <c r="D25" i="10"/>
  <c r="G23" i="10"/>
  <c r="F23" i="10"/>
  <c r="G22" i="10"/>
  <c r="G24" i="10" s="1"/>
  <c r="F22" i="10"/>
  <c r="F24" i="10" s="1"/>
  <c r="E22" i="10"/>
  <c r="E23" i="10" s="1"/>
  <c r="D22" i="10"/>
  <c r="C22" i="10"/>
  <c r="C25" i="10" s="1"/>
  <c r="E19" i="10"/>
  <c r="C19" i="10"/>
  <c r="E18" i="10"/>
  <c r="E17" i="10"/>
  <c r="D17" i="10"/>
  <c r="C17" i="10"/>
  <c r="G16" i="10"/>
  <c r="G19" i="10" s="1"/>
  <c r="F16" i="10"/>
  <c r="F19" i="10" s="1"/>
  <c r="E16" i="10"/>
  <c r="D16" i="10"/>
  <c r="D18" i="10" s="1"/>
  <c r="C16" i="10"/>
  <c r="C18" i="10" s="1"/>
  <c r="D7" i="10"/>
  <c r="D6" i="10"/>
  <c r="G51" i="5"/>
  <c r="F51" i="5"/>
  <c r="F52" i="5" s="1"/>
  <c r="F53" i="5" s="1"/>
  <c r="E51" i="5"/>
  <c r="E52" i="5" s="1"/>
  <c r="D51" i="5"/>
  <c r="C51" i="5"/>
  <c r="C52" i="5" s="1"/>
  <c r="C53" i="5" s="1"/>
  <c r="G45" i="5"/>
  <c r="G46" i="5" s="1"/>
  <c r="G47" i="5" s="1"/>
  <c r="F45" i="5"/>
  <c r="F46" i="5" s="1"/>
  <c r="F47" i="5" s="1"/>
  <c r="E45" i="5"/>
  <c r="E46" i="5" s="1"/>
  <c r="D45" i="5"/>
  <c r="C45" i="5"/>
  <c r="C48" i="5" s="1"/>
  <c r="G40" i="5"/>
  <c r="G43" i="5" s="1"/>
  <c r="F40" i="5"/>
  <c r="F41" i="5" s="1"/>
  <c r="F42" i="5" s="1"/>
  <c r="E40" i="5"/>
  <c r="E41" i="5" s="1"/>
  <c r="D40" i="5"/>
  <c r="C40" i="5"/>
  <c r="G36" i="5"/>
  <c r="G39" i="5" s="1"/>
  <c r="F36" i="5"/>
  <c r="F37" i="5" s="1"/>
  <c r="F38" i="5" s="1"/>
  <c r="E36" i="5"/>
  <c r="E39" i="5" s="1"/>
  <c r="D36" i="5"/>
  <c r="C36" i="5"/>
  <c r="G32" i="5"/>
  <c r="F32" i="5"/>
  <c r="E32" i="5"/>
  <c r="E35" i="5" s="1"/>
  <c r="D32" i="5"/>
  <c r="C32" i="5"/>
  <c r="C35" i="5" s="1"/>
  <c r="G27" i="5"/>
  <c r="G28" i="5" s="1"/>
  <c r="G29" i="5" s="1"/>
  <c r="F27" i="5"/>
  <c r="F28" i="5" s="1"/>
  <c r="F29" i="5" s="1"/>
  <c r="E27" i="5"/>
  <c r="E30" i="5" s="1"/>
  <c r="D27" i="5"/>
  <c r="C27" i="5"/>
  <c r="C30" i="5" s="1"/>
  <c r="G22" i="5"/>
  <c r="G25" i="5" s="1"/>
  <c r="F22" i="5"/>
  <c r="F23" i="5" s="1"/>
  <c r="F24" i="5" s="1"/>
  <c r="E22" i="5"/>
  <c r="E25" i="5" s="1"/>
  <c r="D22" i="5"/>
  <c r="C22" i="5"/>
  <c r="C25" i="5" s="1"/>
  <c r="G17" i="5"/>
  <c r="G20" i="5" s="1"/>
  <c r="F17" i="5"/>
  <c r="F18" i="5" s="1"/>
  <c r="F19" i="5" s="1"/>
  <c r="E17" i="5"/>
  <c r="E20" i="5" s="1"/>
  <c r="D17" i="5"/>
  <c r="C17" i="5"/>
  <c r="C18" i="5" s="1"/>
  <c r="C19" i="5" s="1"/>
  <c r="D11" i="5"/>
  <c r="E11" i="5"/>
  <c r="E14" i="5" s="1"/>
  <c r="F11" i="5"/>
  <c r="F12" i="5" s="1"/>
  <c r="F13" i="5" s="1"/>
  <c r="G11" i="5"/>
  <c r="G12" i="5" s="1"/>
  <c r="G13" i="5" s="1"/>
  <c r="C11" i="5"/>
  <c r="C14" i="5" s="1"/>
  <c r="G52" i="5"/>
  <c r="G53" i="5" s="1"/>
  <c r="C43" i="5"/>
  <c r="C37" i="5"/>
  <c r="C38" i="5" s="1"/>
  <c r="G33" i="5"/>
  <c r="G34" i="5" s="1"/>
  <c r="F33" i="5"/>
  <c r="F34" i="5" s="1"/>
  <c r="D28" i="5"/>
  <c r="C20" i="5"/>
  <c r="G14" i="5"/>
  <c r="F14" i="5"/>
  <c r="F37" i="8" l="1"/>
  <c r="G37" i="8"/>
  <c r="G38" i="8" s="1"/>
  <c r="F38" i="8"/>
  <c r="F17" i="10"/>
  <c r="F18" i="10" s="1"/>
  <c r="D19" i="10"/>
  <c r="E24" i="10"/>
  <c r="F28" i="10"/>
  <c r="F29" i="10" s="1"/>
  <c r="D30" i="10"/>
  <c r="E34" i="10"/>
  <c r="F38" i="10"/>
  <c r="F39" i="10" s="1"/>
  <c r="D40" i="10"/>
  <c r="E43" i="10"/>
  <c r="F46" i="10"/>
  <c r="F47" i="10" s="1"/>
  <c r="D48" i="10"/>
  <c r="E52" i="10"/>
  <c r="F57" i="10"/>
  <c r="F58" i="10" s="1"/>
  <c r="D59" i="10"/>
  <c r="C43" i="10"/>
  <c r="D34" i="10"/>
  <c r="D43" i="10"/>
  <c r="D52" i="10"/>
  <c r="C23" i="10"/>
  <c r="C24" i="10" s="1"/>
  <c r="G28" i="10"/>
  <c r="C33" i="10"/>
  <c r="G38" i="10"/>
  <c r="G39" i="10" s="1"/>
  <c r="C42" i="10"/>
  <c r="G46" i="10"/>
  <c r="G47" i="10" s="1"/>
  <c r="C51" i="10"/>
  <c r="C52" i="10" s="1"/>
  <c r="G57" i="10"/>
  <c r="G58" i="10" s="1"/>
  <c r="G29" i="10"/>
  <c r="D23" i="10"/>
  <c r="D24" i="10" s="1"/>
  <c r="C34" i="10"/>
  <c r="G17" i="10"/>
  <c r="G18" i="10" s="1"/>
  <c r="F25" i="5"/>
  <c r="E43" i="5"/>
  <c r="C33" i="5"/>
  <c r="C34" i="5" s="1"/>
  <c r="G35" i="5"/>
  <c r="G54" i="5"/>
  <c r="F30" i="5"/>
  <c r="G48" i="5"/>
  <c r="G30" i="5"/>
  <c r="C46" i="5"/>
  <c r="C47" i="5" s="1"/>
  <c r="C28" i="5"/>
  <c r="C29" i="5" s="1"/>
  <c r="C12" i="5"/>
  <c r="C13" i="5" s="1"/>
  <c r="C39" i="5"/>
  <c r="F43" i="5"/>
  <c r="F48" i="5"/>
  <c r="C54" i="5"/>
  <c r="E18" i="5"/>
  <c r="E19" i="5" s="1"/>
  <c r="F20" i="5"/>
  <c r="G23" i="5"/>
  <c r="G24" i="5" s="1"/>
  <c r="F39" i="5"/>
  <c r="G41" i="5"/>
  <c r="G42" i="5" s="1"/>
  <c r="E54" i="5"/>
  <c r="C23" i="5"/>
  <c r="C24" i="5" s="1"/>
  <c r="C41" i="5"/>
  <c r="C42" i="5" s="1"/>
  <c r="G18" i="5"/>
  <c r="G19" i="5" s="1"/>
  <c r="F35" i="5"/>
  <c r="G37" i="5"/>
  <c r="G38" i="5" s="1"/>
  <c r="E48" i="5"/>
  <c r="F54" i="5"/>
  <c r="E12" i="5"/>
  <c r="E13" i="5" s="1"/>
  <c r="E23" i="5"/>
  <c r="E24" i="5" s="1"/>
  <c r="E28" i="5"/>
  <c r="E29" i="5" s="1"/>
  <c r="D29" i="5"/>
  <c r="E33" i="5"/>
  <c r="E34" i="5" s="1"/>
  <c r="E37" i="5"/>
  <c r="E38" i="5" s="1"/>
  <c r="D14" i="5"/>
  <c r="D20" i="5"/>
  <c r="D25" i="5"/>
  <c r="D30" i="5"/>
  <c r="D35" i="5"/>
  <c r="D39" i="5"/>
  <c r="E42" i="5"/>
  <c r="D43" i="5"/>
  <c r="E47" i="5"/>
  <c r="D48" i="5"/>
  <c r="E53" i="5"/>
  <c r="D54" i="5"/>
  <c r="D23" i="5"/>
  <c r="D24" i="5" s="1"/>
  <c r="D33" i="5"/>
  <c r="D34" i="5" s="1"/>
  <c r="D37" i="5"/>
  <c r="D38" i="5" s="1"/>
  <c r="D41" i="5"/>
  <c r="D42" i="5" s="1"/>
  <c r="D46" i="5"/>
  <c r="D47" i="5" s="1"/>
  <c r="D52" i="5"/>
  <c r="D53" i="5" s="1"/>
  <c r="D12" i="5"/>
  <c r="D13" i="5" s="1"/>
  <c r="D18" i="5"/>
  <c r="D19" i="5" s="1"/>
  <c r="D63" i="4" l="1"/>
  <c r="E63" i="4" s="1"/>
  <c r="D63" i="3"/>
  <c r="E63" i="3" s="1"/>
  <c r="D63" i="2"/>
  <c r="E63" i="2" s="1"/>
  <c r="C55" i="3" l="1"/>
  <c r="C56" i="7" s="1"/>
  <c r="D40" i="2"/>
  <c r="D41" i="6" s="1"/>
  <c r="G21" i="3"/>
  <c r="E55" i="4"/>
  <c r="E49" i="2"/>
  <c r="E50" i="6" s="1"/>
  <c r="D36" i="3"/>
  <c r="C21" i="2"/>
  <c r="C22" i="6" s="1"/>
  <c r="C44" i="3"/>
  <c r="E31" i="2"/>
  <c r="E32" i="6" s="1"/>
  <c r="D7" i="2"/>
  <c r="D55" i="3"/>
  <c r="D21" i="4"/>
  <c r="C31" i="4"/>
  <c r="D40" i="4"/>
  <c r="F49" i="4"/>
  <c r="G21" i="2"/>
  <c r="G22" i="6" s="1"/>
  <c r="G40" i="2"/>
  <c r="G41" i="6" s="1"/>
  <c r="G15" i="3"/>
  <c r="E36" i="3"/>
  <c r="F44" i="3"/>
  <c r="F45" i="3" s="1"/>
  <c r="F46" i="3" s="1"/>
  <c r="E21" i="4"/>
  <c r="F31" i="4"/>
  <c r="G49" i="4"/>
  <c r="G15" i="2"/>
  <c r="G16" i="6" s="1"/>
  <c r="C26" i="2"/>
  <c r="C27" i="6" s="1"/>
  <c r="F44" i="2"/>
  <c r="F45" i="6" s="1"/>
  <c r="E55" i="2"/>
  <c r="E56" i="6" s="1"/>
  <c r="C21" i="3"/>
  <c r="C40" i="3"/>
  <c r="E49" i="3"/>
  <c r="C26" i="4"/>
  <c r="D44" i="4"/>
  <c r="F15" i="2"/>
  <c r="F16" i="6" s="1"/>
  <c r="F26" i="2"/>
  <c r="F27" i="6" s="1"/>
  <c r="C40" i="2"/>
  <c r="C41" i="6" s="1"/>
  <c r="G44" i="2"/>
  <c r="G45" i="6" s="1"/>
  <c r="D21" i="3"/>
  <c r="E31" i="3"/>
  <c r="G40" i="3"/>
  <c r="F49" i="3"/>
  <c r="F15" i="4"/>
  <c r="G26" i="4"/>
  <c r="F36" i="4"/>
  <c r="G44" i="4"/>
  <c r="F31" i="2"/>
  <c r="F32" i="6" s="1"/>
  <c r="D55" i="2"/>
  <c r="D56" i="6" s="1"/>
  <c r="F26" i="3"/>
  <c r="C15" i="3"/>
  <c r="C44" i="4"/>
  <c r="D36" i="2"/>
  <c r="D37" i="6" s="1"/>
  <c r="G26" i="3"/>
  <c r="E36" i="4"/>
  <c r="D55" i="4"/>
  <c r="E49" i="4"/>
  <c r="F44" i="4"/>
  <c r="G40" i="4"/>
  <c r="C40" i="4"/>
  <c r="D36" i="4"/>
  <c r="E31" i="4"/>
  <c r="F26" i="4"/>
  <c r="G21" i="4"/>
  <c r="C21" i="4"/>
  <c r="G15" i="4"/>
  <c r="G55" i="3"/>
  <c r="C58" i="3"/>
  <c r="D49" i="3"/>
  <c r="D50" i="7" s="1"/>
  <c r="E44" i="3"/>
  <c r="F40" i="3"/>
  <c r="F41" i="7" s="1"/>
  <c r="G36" i="3"/>
  <c r="C36" i="3"/>
  <c r="D31" i="3"/>
  <c r="D32" i="7" s="1"/>
  <c r="E26" i="3"/>
  <c r="F21" i="3"/>
  <c r="F22" i="7" s="1"/>
  <c r="D15" i="3"/>
  <c r="G55" i="2"/>
  <c r="G56" i="6" s="1"/>
  <c r="C55" i="2"/>
  <c r="C56" i="6" s="1"/>
  <c r="D49" i="2"/>
  <c r="D50" i="6" s="1"/>
  <c r="E44" i="2"/>
  <c r="E45" i="6" s="1"/>
  <c r="F40" i="2"/>
  <c r="F41" i="6" s="1"/>
  <c r="G36" i="2"/>
  <c r="G37" i="6" s="1"/>
  <c r="C36" i="2"/>
  <c r="C37" i="6" s="1"/>
  <c r="D31" i="2"/>
  <c r="D32" i="6" s="1"/>
  <c r="E26" i="2"/>
  <c r="E27" i="6" s="1"/>
  <c r="F21" i="2"/>
  <c r="F22" i="6" s="1"/>
  <c r="D15" i="2"/>
  <c r="D16" i="6" s="1"/>
  <c r="C15" i="2"/>
  <c r="C16" i="6" s="1"/>
  <c r="C55" i="4"/>
  <c r="D49" i="4"/>
  <c r="E44" i="4"/>
  <c r="F40" i="4"/>
  <c r="G36" i="4"/>
  <c r="C36" i="4"/>
  <c r="D31" i="4"/>
  <c r="E26" i="4"/>
  <c r="F21" i="4"/>
  <c r="D15" i="4"/>
  <c r="C15" i="4"/>
  <c r="F55" i="3"/>
  <c r="G49" i="3"/>
  <c r="C49" i="3"/>
  <c r="D44" i="3"/>
  <c r="D45" i="7" s="1"/>
  <c r="E40" i="3"/>
  <c r="F36" i="3"/>
  <c r="G31" i="3"/>
  <c r="C31" i="3"/>
  <c r="D26" i="3"/>
  <c r="E21" i="3"/>
  <c r="E15" i="3"/>
  <c r="F55" i="2"/>
  <c r="F56" i="6" s="1"/>
  <c r="G49" i="2"/>
  <c r="G50" i="6" s="1"/>
  <c r="C49" i="2"/>
  <c r="C50" i="6" s="1"/>
  <c r="D44" i="2"/>
  <c r="D45" i="6" s="1"/>
  <c r="E40" i="2"/>
  <c r="E41" i="6" s="1"/>
  <c r="F36" i="2"/>
  <c r="F37" i="6" s="1"/>
  <c r="G31" i="2"/>
  <c r="G32" i="6" s="1"/>
  <c r="C31" i="2"/>
  <c r="C32" i="6" s="1"/>
  <c r="D26" i="2"/>
  <c r="D27" i="6" s="1"/>
  <c r="E21" i="2"/>
  <c r="E22" i="6" s="1"/>
  <c r="E15" i="2"/>
  <c r="E16" i="6" s="1"/>
  <c r="G55" i="4"/>
  <c r="D21" i="2"/>
  <c r="D22" i="6" s="1"/>
  <c r="G26" i="2"/>
  <c r="G27" i="6" s="1"/>
  <c r="E36" i="2"/>
  <c r="E37" i="6" s="1"/>
  <c r="C44" i="2"/>
  <c r="C45" i="6" s="1"/>
  <c r="F49" i="2"/>
  <c r="F50" i="6" s="1"/>
  <c r="F15" i="3"/>
  <c r="C26" i="3"/>
  <c r="F31" i="3"/>
  <c r="D40" i="3"/>
  <c r="G44" i="3"/>
  <c r="E55" i="3"/>
  <c r="E15" i="4"/>
  <c r="D26" i="4"/>
  <c r="G31" i="4"/>
  <c r="E40" i="4"/>
  <c r="C49" i="4"/>
  <c r="F55" i="4"/>
  <c r="D27" i="3"/>
  <c r="D28" i="3" s="1"/>
  <c r="G22" i="3"/>
  <c r="G23" i="3" s="1"/>
  <c r="E46" i="8" l="1"/>
  <c r="E48" i="8"/>
  <c r="C29" i="3"/>
  <c r="C27" i="7"/>
  <c r="G35" i="6"/>
  <c r="G33" i="6"/>
  <c r="G34" i="6" s="1"/>
  <c r="F23" i="8"/>
  <c r="F25" i="8"/>
  <c r="E30" i="6"/>
  <c r="E28" i="6"/>
  <c r="E29" i="6" s="1"/>
  <c r="D35" i="7"/>
  <c r="D33" i="7"/>
  <c r="D34" i="7" s="1"/>
  <c r="E33" i="8"/>
  <c r="E35" i="8"/>
  <c r="G29" i="3"/>
  <c r="G27" i="7"/>
  <c r="C44" i="6"/>
  <c r="C42" i="6"/>
  <c r="C43" i="6" s="1"/>
  <c r="D28" i="8"/>
  <c r="D30" i="8"/>
  <c r="F51" i="6"/>
  <c r="F52" i="6" s="1"/>
  <c r="F53" i="6"/>
  <c r="C57" i="8"/>
  <c r="E17" i="8"/>
  <c r="E19" i="8"/>
  <c r="F32" i="3"/>
  <c r="F33" i="3" s="1"/>
  <c r="F32" i="7"/>
  <c r="C48" i="6"/>
  <c r="C46" i="6"/>
  <c r="C47" i="6" s="1"/>
  <c r="G63" i="8"/>
  <c r="G61" i="8"/>
  <c r="G62" i="8" s="1"/>
  <c r="C35" i="6"/>
  <c r="C33" i="6"/>
  <c r="C34" i="6" s="1"/>
  <c r="D48" i="6"/>
  <c r="D46" i="6"/>
  <c r="D47" i="6" s="1"/>
  <c r="E16" i="3"/>
  <c r="E17" i="3" s="1"/>
  <c r="E16" i="7"/>
  <c r="G34" i="3"/>
  <c r="G32" i="7"/>
  <c r="C52" i="3"/>
  <c r="C50" i="7"/>
  <c r="D17" i="8"/>
  <c r="D19" i="8"/>
  <c r="D55" i="8"/>
  <c r="D57" i="8"/>
  <c r="F25" i="6"/>
  <c r="F23" i="6"/>
  <c r="F24" i="6" s="1"/>
  <c r="G40" i="6"/>
  <c r="G38" i="6"/>
  <c r="G39" i="6"/>
  <c r="C59" i="6"/>
  <c r="C57" i="6"/>
  <c r="C58" i="6" s="1"/>
  <c r="E27" i="3"/>
  <c r="E28" i="3" s="1"/>
  <c r="E27" i="7"/>
  <c r="F42" i="7"/>
  <c r="F43" i="7" s="1"/>
  <c r="F44" i="7"/>
  <c r="G58" i="3"/>
  <c r="G56" i="7"/>
  <c r="F30" i="8"/>
  <c r="F28" i="8"/>
  <c r="G48" i="8"/>
  <c r="G46" i="8"/>
  <c r="G47" i="8" s="1"/>
  <c r="E42" i="8"/>
  <c r="E44" i="8"/>
  <c r="C18" i="3"/>
  <c r="C16" i="7"/>
  <c r="G52" i="8"/>
  <c r="G50" i="8"/>
  <c r="G51" i="8" s="1"/>
  <c r="F50" i="3"/>
  <c r="F51" i="3" s="1"/>
  <c r="F50" i="7"/>
  <c r="G48" i="6"/>
  <c r="G46" i="6"/>
  <c r="G47" i="6" s="1"/>
  <c r="D50" i="8"/>
  <c r="D52" i="8"/>
  <c r="C24" i="3"/>
  <c r="C22" i="7"/>
  <c r="G19" i="6"/>
  <c r="G17" i="6"/>
  <c r="G18" i="6" s="1"/>
  <c r="F47" i="3"/>
  <c r="F45" i="7"/>
  <c r="G25" i="6"/>
  <c r="G23" i="6"/>
  <c r="G24" i="6" s="1"/>
  <c r="D25" i="8"/>
  <c r="D23" i="8"/>
  <c r="C47" i="3"/>
  <c r="C45" i="7"/>
  <c r="E61" i="8"/>
  <c r="E63" i="8"/>
  <c r="E56" i="3"/>
  <c r="E57" i="3" s="1"/>
  <c r="E56" i="7"/>
  <c r="E19" i="6"/>
  <c r="E17" i="6"/>
  <c r="E18" i="6" s="1"/>
  <c r="E22" i="3"/>
  <c r="E23" i="3" s="1"/>
  <c r="E22" i="7"/>
  <c r="G52" i="3"/>
  <c r="G50" i="7"/>
  <c r="C63" i="8"/>
  <c r="C61" i="8"/>
  <c r="F44" i="6"/>
  <c r="F42" i="6"/>
  <c r="F43" i="6" s="1"/>
  <c r="E45" i="3"/>
  <c r="E46" i="3" s="1"/>
  <c r="E45" i="7"/>
  <c r="F52" i="8"/>
  <c r="F50" i="8"/>
  <c r="F29" i="3"/>
  <c r="F27" i="7"/>
  <c r="G43" i="3"/>
  <c r="G41" i="7"/>
  <c r="G57" i="8"/>
  <c r="G55" i="8"/>
  <c r="G56" i="8" s="1"/>
  <c r="E37" i="3"/>
  <c r="E38" i="3" s="1"/>
  <c r="E37" i="7"/>
  <c r="F57" i="8"/>
  <c r="F55" i="8"/>
  <c r="D58" i="3"/>
  <c r="D56" i="7"/>
  <c r="C25" i="6"/>
  <c r="C23" i="6"/>
  <c r="C24" i="6" s="1"/>
  <c r="G24" i="3"/>
  <c r="G22" i="7"/>
  <c r="G35" i="8"/>
  <c r="G33" i="8"/>
  <c r="G34" i="8" s="1"/>
  <c r="G47" i="3"/>
  <c r="G45" i="7"/>
  <c r="F16" i="3"/>
  <c r="F17" i="3" s="1"/>
  <c r="F16" i="7"/>
  <c r="G30" i="6"/>
  <c r="G28" i="6"/>
  <c r="G29" i="6" s="1"/>
  <c r="E25" i="6"/>
  <c r="E23" i="6"/>
  <c r="E24" i="6" s="1"/>
  <c r="F40" i="6"/>
  <c r="F38" i="6"/>
  <c r="F39" i="6" s="1"/>
  <c r="G53" i="6"/>
  <c r="G51" i="6"/>
  <c r="G52" i="6" s="1"/>
  <c r="D29" i="3"/>
  <c r="D27" i="7"/>
  <c r="E41" i="3"/>
  <c r="E42" i="3" s="1"/>
  <c r="E41" i="7"/>
  <c r="F56" i="3"/>
  <c r="F57" i="3" s="1"/>
  <c r="F56" i="7"/>
  <c r="E28" i="8"/>
  <c r="E30" i="8"/>
  <c r="F48" i="8"/>
  <c r="F46" i="8"/>
  <c r="C19" i="6"/>
  <c r="C17" i="6"/>
  <c r="C18" i="6" s="1"/>
  <c r="D35" i="6"/>
  <c r="D33" i="6"/>
  <c r="D34" i="6" s="1"/>
  <c r="E48" i="6"/>
  <c r="E46" i="6"/>
  <c r="E47" i="6" s="1"/>
  <c r="D18" i="3"/>
  <c r="D16" i="7"/>
  <c r="C39" i="3"/>
  <c r="C37" i="7"/>
  <c r="D53" i="7"/>
  <c r="D51" i="7"/>
  <c r="D52" i="7" s="1"/>
  <c r="D44" i="8"/>
  <c r="D42" i="8"/>
  <c r="E55" i="8"/>
  <c r="E57" i="8"/>
  <c r="D40" i="6"/>
  <c r="D38" i="6"/>
  <c r="D39" i="6" s="1"/>
  <c r="D59" i="6"/>
  <c r="D57" i="6"/>
  <c r="D58" i="6" s="1"/>
  <c r="G30" i="8"/>
  <c r="G28" i="8"/>
  <c r="G29" i="8" s="1"/>
  <c r="E32" i="3"/>
  <c r="E33" i="3" s="1"/>
  <c r="E32" i="7"/>
  <c r="F28" i="6"/>
  <c r="F29" i="6" s="1"/>
  <c r="F30" i="6"/>
  <c r="E50" i="3"/>
  <c r="E51" i="3" s="1"/>
  <c r="E50" i="7"/>
  <c r="F48" i="6"/>
  <c r="F46" i="6"/>
  <c r="F47" i="6" s="1"/>
  <c r="F33" i="8"/>
  <c r="F35" i="8"/>
  <c r="G18" i="3"/>
  <c r="G16" i="7"/>
  <c r="D48" i="8"/>
  <c r="D46" i="8"/>
  <c r="D6" i="2"/>
  <c r="D7" i="6"/>
  <c r="D6" i="6" s="1"/>
  <c r="D39" i="3"/>
  <c r="D37" i="7"/>
  <c r="D44" i="6"/>
  <c r="D42" i="6"/>
  <c r="D43" i="6" s="1"/>
  <c r="E40" i="6"/>
  <c r="E38" i="6"/>
  <c r="E39" i="6" s="1"/>
  <c r="C53" i="6"/>
  <c r="C51" i="6"/>
  <c r="C52" i="6" s="1"/>
  <c r="F37" i="3"/>
  <c r="F38" i="3" s="1"/>
  <c r="F37" i="7"/>
  <c r="G44" i="8"/>
  <c r="G42" i="8"/>
  <c r="G43" i="8" s="1"/>
  <c r="G59" i="6"/>
  <c r="G57" i="6"/>
  <c r="G58" i="6" s="1"/>
  <c r="G19" i="8"/>
  <c r="G17" i="8"/>
  <c r="G18" i="8" s="1"/>
  <c r="F44" i="8"/>
  <c r="F42" i="8"/>
  <c r="E59" i="6"/>
  <c r="E57" i="6"/>
  <c r="E58" i="6" s="1"/>
  <c r="F61" i="8"/>
  <c r="F63" i="8"/>
  <c r="D43" i="3"/>
  <c r="D41" i="7"/>
  <c r="D25" i="6"/>
  <c r="D23" i="6"/>
  <c r="D24" i="6" s="1"/>
  <c r="D30" i="6"/>
  <c r="D28" i="6"/>
  <c r="D29" i="6" s="1"/>
  <c r="E42" i="6"/>
  <c r="E44" i="6"/>
  <c r="E43" i="6"/>
  <c r="F57" i="6"/>
  <c r="F58" i="6" s="1"/>
  <c r="F59" i="6"/>
  <c r="C34" i="3"/>
  <c r="C32" i="7"/>
  <c r="D48" i="7"/>
  <c r="D46" i="7"/>
  <c r="D47" i="7" s="1"/>
  <c r="D33" i="8"/>
  <c r="D35" i="8"/>
  <c r="E50" i="8"/>
  <c r="E52" i="8"/>
  <c r="D19" i="6"/>
  <c r="D17" i="6"/>
  <c r="D18" i="6" s="1"/>
  <c r="C40" i="6"/>
  <c r="C38" i="6"/>
  <c r="C39" i="6" s="1"/>
  <c r="D53" i="6"/>
  <c r="D51" i="6"/>
  <c r="D52" i="6" s="1"/>
  <c r="F23" i="7"/>
  <c r="F24" i="7" s="1"/>
  <c r="F25" i="7"/>
  <c r="G39" i="3"/>
  <c r="G37" i="7"/>
  <c r="G25" i="8"/>
  <c r="G23" i="8"/>
  <c r="G24" i="8" s="1"/>
  <c r="D63" i="8"/>
  <c r="D61" i="8"/>
  <c r="F33" i="6"/>
  <c r="F34" i="6" s="1"/>
  <c r="F35" i="6"/>
  <c r="F19" i="8"/>
  <c r="F17" i="8"/>
  <c r="D24" i="3"/>
  <c r="D22" i="7"/>
  <c r="F17" i="6"/>
  <c r="F18" i="6" s="1"/>
  <c r="F19" i="6"/>
  <c r="C43" i="3"/>
  <c r="C41" i="7"/>
  <c r="C30" i="6"/>
  <c r="C28" i="6"/>
  <c r="C29" i="6" s="1"/>
  <c r="E23" i="8"/>
  <c r="E25" i="8"/>
  <c r="G44" i="6"/>
  <c r="G42" i="6"/>
  <c r="G43" i="6" s="1"/>
  <c r="E35" i="6"/>
  <c r="E33" i="6"/>
  <c r="E34" i="6" s="1"/>
  <c r="E53" i="6"/>
  <c r="E51" i="6"/>
  <c r="E52" i="6" s="1"/>
  <c r="C59" i="7"/>
  <c r="C57" i="7"/>
  <c r="C58" i="7" s="1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E43" i="3"/>
  <c r="C37" i="3"/>
  <c r="C38" i="3" s="1"/>
  <c r="C27" i="3"/>
  <c r="C28" i="3" s="1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F24" i="8" l="1"/>
  <c r="E24" i="8"/>
  <c r="E51" i="8"/>
  <c r="D43" i="8"/>
  <c r="F47" i="8"/>
  <c r="C62" i="8"/>
  <c r="E34" i="8"/>
  <c r="D24" i="8"/>
  <c r="F34" i="8"/>
  <c r="D34" i="8"/>
  <c r="D47" i="8"/>
  <c r="F51" i="8"/>
  <c r="D18" i="8"/>
  <c r="D29" i="8"/>
  <c r="C56" i="8"/>
  <c r="E56" i="8"/>
  <c r="D51" i="8"/>
  <c r="F62" i="8"/>
  <c r="E29" i="8"/>
  <c r="E62" i="8"/>
  <c r="E43" i="8"/>
  <c r="F43" i="8"/>
  <c r="F56" i="8"/>
  <c r="F29" i="8"/>
  <c r="D56" i="8"/>
  <c r="D62" i="8"/>
  <c r="F18" i="8"/>
  <c r="E18" i="8"/>
  <c r="E47" i="8"/>
  <c r="E42" i="7"/>
  <c r="E43" i="7" s="1"/>
  <c r="E44" i="7"/>
  <c r="D23" i="7"/>
  <c r="D24" i="7" s="1"/>
  <c r="D25" i="7"/>
  <c r="C40" i="7"/>
  <c r="C38" i="7"/>
  <c r="C39" i="7" s="1"/>
  <c r="G48" i="7"/>
  <c r="G46" i="7"/>
  <c r="G47" i="7" s="1"/>
  <c r="G25" i="7"/>
  <c r="G23" i="7"/>
  <c r="G24" i="7" s="1"/>
  <c r="D57" i="7"/>
  <c r="D58" i="7" s="1"/>
  <c r="D59" i="7"/>
  <c r="E38" i="7"/>
  <c r="E39" i="7" s="1"/>
  <c r="E40" i="7"/>
  <c r="F28" i="7"/>
  <c r="F29" i="7" s="1"/>
  <c r="F30" i="7"/>
  <c r="E46" i="7"/>
  <c r="E47" i="7" s="1"/>
  <c r="E48" i="7"/>
  <c r="E23" i="7"/>
  <c r="E24" i="7" s="1"/>
  <c r="E25" i="7"/>
  <c r="E57" i="7"/>
  <c r="E58" i="7" s="1"/>
  <c r="E59" i="7"/>
  <c r="C48" i="7"/>
  <c r="C46" i="7"/>
  <c r="C47" i="7" s="1"/>
  <c r="C25" i="7"/>
  <c r="C23" i="7"/>
  <c r="C24" i="7" s="1"/>
  <c r="G35" i="7"/>
  <c r="G33" i="7"/>
  <c r="G34" i="7" s="1"/>
  <c r="F35" i="7"/>
  <c r="F33" i="7"/>
  <c r="F34" i="7" s="1"/>
  <c r="G30" i="7"/>
  <c r="G28" i="7"/>
  <c r="G29" i="7" s="1"/>
  <c r="C30" i="7"/>
  <c r="C28" i="7"/>
  <c r="C29" i="7" s="1"/>
  <c r="D6" i="3"/>
  <c r="D7" i="7"/>
  <c r="D6" i="7" s="1"/>
  <c r="D6" i="4"/>
  <c r="D6" i="8"/>
  <c r="G40" i="7"/>
  <c r="G38" i="7"/>
  <c r="G39" i="7" s="1"/>
  <c r="C35" i="7"/>
  <c r="C33" i="7"/>
  <c r="C34" i="7" s="1"/>
  <c r="D19" i="7"/>
  <c r="D17" i="7"/>
  <c r="D18" i="7" s="1"/>
  <c r="F19" i="7"/>
  <c r="F17" i="7"/>
  <c r="F18" i="7" s="1"/>
  <c r="G44" i="7"/>
  <c r="G42" i="7"/>
  <c r="G43" i="7" s="1"/>
  <c r="G53" i="7"/>
  <c r="G51" i="7"/>
  <c r="G52" i="7" s="1"/>
  <c r="F51" i="7"/>
  <c r="F52" i="7" s="1"/>
  <c r="F53" i="7"/>
  <c r="C19" i="7"/>
  <c r="C17" i="7"/>
  <c r="C18" i="7" s="1"/>
  <c r="G59" i="7"/>
  <c r="G57" i="7"/>
  <c r="G58" i="7" s="1"/>
  <c r="E28" i="7"/>
  <c r="E29" i="7" s="1"/>
  <c r="E30" i="7"/>
  <c r="C53" i="7"/>
  <c r="C51" i="7"/>
  <c r="C52" i="7" s="1"/>
  <c r="E17" i="7"/>
  <c r="E18" i="7" s="1"/>
  <c r="E19" i="7"/>
  <c r="D44" i="7"/>
  <c r="D42" i="7"/>
  <c r="D43" i="7" s="1"/>
  <c r="G19" i="7"/>
  <c r="G17" i="7"/>
  <c r="G18" i="7" s="1"/>
  <c r="C44" i="7"/>
  <c r="C42" i="7"/>
  <c r="C43" i="7"/>
  <c r="F38" i="7"/>
  <c r="F39" i="7" s="1"/>
  <c r="F40" i="7"/>
  <c r="D40" i="7"/>
  <c r="D38" i="7"/>
  <c r="D39" i="7" s="1"/>
  <c r="E51" i="7"/>
  <c r="E52" i="7" s="1"/>
  <c r="E53" i="7"/>
  <c r="E33" i="7"/>
  <c r="E34" i="7" s="1"/>
  <c r="E35" i="7"/>
  <c r="F57" i="7"/>
  <c r="F58" i="7" s="1"/>
  <c r="F59" i="7"/>
  <c r="D30" i="7"/>
  <c r="D28" i="7"/>
  <c r="D29" i="7" s="1"/>
  <c r="F48" i="7"/>
  <c r="F46" i="7"/>
  <c r="F47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<sst xmlns="http://schemas.openxmlformats.org/spreadsheetml/2006/main" count="2007" uniqueCount="105">
  <si>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</si>
  <si>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</si>
  <si>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</si>
  <si>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</si>
  <si>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</si>
  <si>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</si>
  <si>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</si>
  <si>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</si>
  <si>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</si>
  <si>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</si>
  <si>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</si>
  <si>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</si>
  <si>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</si>
  <si>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</si>
  <si>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</si>
  <si>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</si>
  <si>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</si>
  <si>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</si>
  <si>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</si>
  <si>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</si>
  <si>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</si>
  <si>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</si>
  <si>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</si>
  <si>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</si>
  <si>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</si>
  <si>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</si>
  <si>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</si>
  <si>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</si>
  <si>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</si>
  <si>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</si>
  <si>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</si>
  <si>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</si>
  <si>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</si>
  <si>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</si>
  <si>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</si>
  <si>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</si>
  <si>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</si>
  <si>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</si>
  <si>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</si>
  <si>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</si>
  <si>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</si>
  <si>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</si>
  <si>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</si>
  <si>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</si>
  <si>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</si>
  <si>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</si>
  <si>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</si>
  <si>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</si>
  <si>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</si>
  <si>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</si>
  <si>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</si>
  <si>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</si>
  <si>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</si>
  <si>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</si>
  <si>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</si>
  <si>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</si>
  <si>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</si>
  <si>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</si>
  <si>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</si>
  <si>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</si>
  <si>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</si>
  <si>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</si>
  <si>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</si>
  <si>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</si>
  <si>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</si>
  <si>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</si>
  <si>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</si>
  <si>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</si>
  <si>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</si>
  <si>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</si>
  <si>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</si>
  <si>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</si>
  <si>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</si>
  <si>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</si>
  <si>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</si>
  <si>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</si>
  <si>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</si>
  <si>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</si>
  <si>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</si>
  <si>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</si>
  <si>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</si>
  <si>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</si>
  <si>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Løntabel for timelønnende (medarbejdere ansat i indtil 8 timer pr. uge eller højst 1 måned)</t>
  </si>
  <si>
    <t>Løn gældende pr. 1. oktober</t>
  </si>
  <si>
    <t>Løn gældende pr. 1. oktober 2021</t>
  </si>
  <si>
    <t>Eventuelle personlige tillæg skal også reguleres pr. 1. okt. 2021:</t>
  </si>
  <si>
    <t>Korsør</t>
  </si>
  <si>
    <t>Aftalte reguleringer OK21 (1. oktober 2021):</t>
  </si>
  <si>
    <t>Lønregulering:</t>
  </si>
  <si>
    <t>OBS Løntrin 27 er startløntrin for den nye uddannelse: sundhedsadministrativ koordinator. Løntrinnet indgår ikke i den automatiske løntrinsudvikling i almen praksis for lægesekretærer jf. § 3 stk. 3.</t>
  </si>
  <si>
    <t>Løn gældende pr. 1. juni 2022</t>
  </si>
  <si>
    <t>Eventuelle personlige tillæg skal også reguleres pr. 1. juni 2022:</t>
  </si>
  <si>
    <t xml:space="preserve">Rudersdal </t>
  </si>
  <si>
    <t>Rødovre</t>
  </si>
  <si>
    <t>Løn gældende pr. 1. juni 2023</t>
  </si>
  <si>
    <t>Eventuelle personlige tillæg skal også reguleres pr. 1. juni 2023:</t>
  </si>
  <si>
    <t>Aftalte reguleringer juni 23 (1. juni 2023):</t>
  </si>
  <si>
    <t>Aftalte reguleringer juni22 (1. juni 2022):</t>
  </si>
  <si>
    <t>Løn gældende pr. 1. juni 2024</t>
  </si>
  <si>
    <t>Eventuelle personlige tillæg skal også reguleres pr. 1. juni 2024:</t>
  </si>
  <si>
    <t>Aftalte reguleringer juni 24 (1. juni 2024):</t>
  </si>
  <si>
    <t>Løn gældende pr. 1. juni 2025 - løntrin 23 til 31 er KUN gældende for ansættelser med start pr. 01-10-2024 og derefter</t>
  </si>
  <si>
    <t>Eventuelle personlige tillæg skal også reguleres pr. 1. juni 2025:</t>
  </si>
  <si>
    <t>Løn gældende pr. 1. juni 2025</t>
  </si>
  <si>
    <t>Aftalte reguleringer juni 25 (1. juni 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</si>
</sst>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"/>
    <numFmt numFmtId="168" formatCode="_-* #,##0.00\ _k_r_._-;\-* #,##0.00\ _k_r_._-;_-* &quot;-&quot;??\ _k_r_._-;_-@_-"/>
    <numFmt numFmtId="169" formatCode="_ * #,##0.00000000000_ ;_ * \-#,##0.00000000000_ ;_ * &quot;-&quot;??_ ;_ @_ "/>
    <numFmt numFmtId="170" formatCode="0.0%"/>
    <numFmt numFmtId="171" formatCode="0.0000000%"/>
    <numFmt numFmtId="172" formatCode="_ * #,##0.000_ ;_ * \-#,##0.0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167" fontId="6" fillId="0" borderId="0" xfId="0" applyNumberFormat="1" applyFont="1"/>
    <xf numFmtId="168" fontId="6" fillId="0" borderId="0" xfId="0" applyNumberFormat="1" applyFont="1"/>
    <xf numFmtId="169" fontId="6" fillId="0" borderId="0" xfId="1" applyNumberFormat="1" applyFont="1"/>
    <xf numFmtId="170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8" fillId="0" borderId="0" xfId="0" applyNumberFormat="1" applyFont="1"/>
    <xf numFmtId="44" fontId="6" fillId="0" borderId="0" xfId="3" applyFont="1"/>
    <xf numFmtId="9" fontId="6" fillId="0" borderId="0" xfId="2" applyFont="1"/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/>
    <xf numFmtId="4" fontId="3" fillId="2" borderId="12" xfId="0" applyNumberFormat="1" applyFont="1" applyFill="1" applyBorder="1"/>
    <xf numFmtId="0" fontId="3" fillId="0" borderId="13" xfId="0" applyFont="1" applyBorder="1"/>
    <xf numFmtId="164" fontId="6" fillId="0" borderId="0" xfId="1" applyFont="1" applyBorder="1"/>
    <xf numFmtId="0" fontId="3" fillId="0" borderId="14" xfId="0" applyFont="1" applyBorder="1"/>
    <xf numFmtId="0" fontId="3" fillId="0" borderId="15" xfId="0" applyFont="1" applyBorder="1"/>
    <xf numFmtId="164" fontId="6" fillId="0" borderId="15" xfId="1" applyFont="1" applyBorder="1"/>
    <xf numFmtId="164" fontId="6" fillId="0" borderId="0" xfId="1" applyFont="1" applyFill="1" applyBorder="1"/>
    <xf numFmtId="164" fontId="6" fillId="0" borderId="15" xfId="1" applyFont="1" applyFill="1" applyBorder="1"/>
    <xf numFmtId="171" fontId="6" fillId="0" borderId="0" xfId="2" applyNumberFormat="1" applyFont="1"/>
    <xf numFmtId="172" fontId="6" fillId="0" borderId="0" xfId="1" applyNumberFormat="1" applyFont="1"/>
    <xf numFmtId="164" fontId="3" fillId="0" borderId="0" xfId="1" applyFont="1"/>
    <xf numFmtId="10" fontId="6" fillId="0" borderId="3" xfId="2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0" xfId="2" applyNumberFormat="1" applyFont="1" applyBorder="1" applyAlignment="1">
      <alignment horizontal="center" wrapText="1"/>
    </xf>
  </cellXfs>
  <cellStyles count="5">
    <cellStyle name="Komma" xfId="1" builtinId="3"/>
    <cellStyle name="Normal" xfId="0" builtinId="0"/>
    <cellStyle name="Procent" xfId="2" builtinId="5"/>
    <cellStyle name="Valuta" xfId="3" builtinId="4"/>
    <cellStyle name="Valuta 2" xfId="4" xr:uid="{4B5D70BE-93A6-4389-BE91-502F7F164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40" workbookViewId="0">
      <selection sqref="A1:G54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1.26953125" style="12" bestFit="1" customWidth="1"/>
    <col min="4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68</v>
      </c>
    </row>
    <row r="3" spans="1:15" x14ac:dyDescent="0.25">
      <c r="F3" s="2"/>
    </row>
    <row r="4" spans="1:15" x14ac:dyDescent="0.25">
      <c r="A4" s="12" t="s">
        <v>1</v>
      </c>
      <c r="D4" s="13">
        <v>5.5E-2</v>
      </c>
      <c r="I4" s="14"/>
    </row>
    <row r="5" spans="1:15" x14ac:dyDescent="0.25">
      <c r="A5" s="12" t="s">
        <v>2</v>
      </c>
      <c r="D5" s="13">
        <v>0.11</v>
      </c>
    </row>
    <row r="7" spans="1:15" ht="13" x14ac:dyDescent="0.3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5">
      <c r="A8" s="2"/>
      <c r="B8" s="2"/>
      <c r="C8" s="2"/>
      <c r="D8" s="2"/>
      <c r="E8" s="2"/>
      <c r="F8" s="2"/>
      <c r="G8" s="2"/>
    </row>
    <row r="9" spans="1:15" ht="13" x14ac:dyDescent="0.3">
      <c r="A9" s="2"/>
      <c r="B9" s="1" t="s">
        <v>9</v>
      </c>
      <c r="C9" s="2"/>
      <c r="D9" s="2"/>
      <c r="E9" s="2"/>
      <c r="F9" s="2"/>
      <c r="G9" s="2"/>
    </row>
    <row r="10" spans="1:15" ht="13" x14ac:dyDescent="0.3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5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5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5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ht="13" x14ac:dyDescent="0.3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ht="13" x14ac:dyDescent="0.3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5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5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5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5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5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5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5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5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5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5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5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5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5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5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5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5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5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5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5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5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5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5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5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5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5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5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5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5">
      <c r="A43" s="2" t="s">
        <v>28</v>
      </c>
      <c r="B43" s="2"/>
      <c r="C43" s="10"/>
      <c r="D43" s="14"/>
      <c r="E43" s="14"/>
      <c r="F43" s="14"/>
      <c r="G43" s="14"/>
    </row>
    <row r="44" spans="1:15" x14ac:dyDescent="0.25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5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5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5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ht="13" x14ac:dyDescent="0.3">
      <c r="A48" s="2"/>
      <c r="B48" s="1"/>
      <c r="C48" s="2"/>
      <c r="D48" s="2"/>
      <c r="E48" s="2"/>
      <c r="F48" s="2"/>
      <c r="G48" s="2"/>
    </row>
    <row r="49" spans="1:15" ht="13" x14ac:dyDescent="0.3">
      <c r="A49" s="2"/>
      <c r="B49" s="1" t="s">
        <v>67</v>
      </c>
      <c r="C49" s="2"/>
      <c r="D49" s="2"/>
      <c r="E49" s="2"/>
      <c r="F49" s="2"/>
      <c r="G49" s="2"/>
    </row>
    <row r="50" spans="1:15" x14ac:dyDescent="0.25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5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5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5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5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A0A77-4E8B-47A0-A281-9FFDECE057A4}">
  <dimension ref="A1:U191"/>
  <sheetViews>
    <sheetView tabSelected="1" topLeftCell="A72" workbookViewId="0">
      <selection activeCell="R4" sqref="R4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hidden="1" customWidth="1"/>
    <col min="10" max="10" width="21" style="12" hidden="1" customWidth="1"/>
    <col min="11" max="11" width="12.7265625" style="12" hidden="1" customWidth="1"/>
    <col min="12" max="12" width="16.54296875" style="12" hidden="1" customWidth="1"/>
    <col min="13" max="13" width="18.81640625" style="12" hidden="1" customWidth="1"/>
    <col min="14" max="14" width="10.26953125" style="12" bestFit="1" customWidth="1"/>
    <col min="15" max="15" width="13.453125" style="12" bestFit="1" customWidth="1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103</v>
      </c>
    </row>
    <row r="4" spans="1:18" ht="13" thickBot="1" x14ac:dyDescent="0.3">
      <c r="A4" s="12" t="s">
        <v>102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2.9100000000000001E-2</v>
      </c>
    </row>
    <row r="9" spans="1:18" x14ac:dyDescent="0.25">
      <c r="A9" s="12" t="s">
        <v>1</v>
      </c>
      <c r="D9" s="13">
        <v>5.5E-2</v>
      </c>
    </row>
    <row r="10" spans="1:18" x14ac:dyDescent="0.25">
      <c r="A10" s="12" t="s">
        <v>2</v>
      </c>
      <c r="D10" s="13">
        <v>0.11</v>
      </c>
    </row>
    <row r="13" spans="1:18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8" x14ac:dyDescent="0.25">
      <c r="A14" s="2"/>
      <c r="B14" s="2"/>
      <c r="C14" s="2"/>
      <c r="D14" s="2"/>
      <c r="E14" s="2"/>
      <c r="F14" s="2"/>
      <c r="G14" s="2"/>
      <c r="H14" s="14"/>
    </row>
    <row r="15" spans="1:18" ht="13" x14ac:dyDescent="0.3">
      <c r="A15" s="2"/>
      <c r="B15" s="1" t="s">
        <v>9</v>
      </c>
      <c r="C15" s="2"/>
      <c r="D15" s="2"/>
      <c r="E15" s="2"/>
      <c r="F15" s="2"/>
      <c r="G15" s="2"/>
      <c r="O15" s="14"/>
      <c r="P15" s="14"/>
      <c r="Q15" s="14"/>
      <c r="R15" s="14"/>
    </row>
    <row r="16" spans="1:18" ht="13" x14ac:dyDescent="0.3">
      <c r="A16" s="4">
        <v>19</v>
      </c>
      <c r="B16" s="5" t="s">
        <v>10</v>
      </c>
      <c r="C16" s="6">
        <f>('Løntabel juni 2024'!C16/160.33)*(1+$D$7)</f>
        <v>183.44489177378551</v>
      </c>
      <c r="D16" s="6">
        <f>('Løntabel juni 2024'!D16/160.33)*(1+$D$7)</f>
        <v>186.44902585149902</v>
      </c>
      <c r="E16" s="6">
        <f>('Løntabel juni 2024'!E16/160.33)*(1+$D$7)</f>
        <v>188.52894011461041</v>
      </c>
      <c r="F16" s="6">
        <f>('Løntabel juni 2024'!F16/160.33)*(1+$D$7)</f>
        <v>191.53315994611989</v>
      </c>
      <c r="G16" s="6">
        <f>('Løntabel juni 2024'!G16/160.33)*(1+$D$7)</f>
        <v>193.61316164745679</v>
      </c>
      <c r="H16" s="26"/>
      <c r="I16" s="7"/>
      <c r="J16" s="1"/>
      <c r="K16" s="1"/>
      <c r="L16" s="1"/>
      <c r="M16" s="1"/>
      <c r="N16" s="7" t="s">
        <v>11</v>
      </c>
      <c r="O16" s="1" t="s">
        <v>12</v>
      </c>
      <c r="P16" s="1" t="s">
        <v>13</v>
      </c>
      <c r="Q16" s="1" t="s">
        <v>14</v>
      </c>
      <c r="R16" s="1" t="s">
        <v>15</v>
      </c>
    </row>
    <row r="17" spans="1:18" x14ac:dyDescent="0.25">
      <c r="A17" s="2"/>
      <c r="B17" s="12" t="s">
        <v>16</v>
      </c>
      <c r="C17" s="14">
        <f>C16*$D$9</f>
        <v>10.089469047558204</v>
      </c>
      <c r="D17" s="14">
        <f>D16*$D$9</f>
        <v>10.254696421832445</v>
      </c>
      <c r="E17" s="14">
        <f>E16*$D$9</f>
        <v>10.369091706303573</v>
      </c>
      <c r="F17" s="14">
        <f>F16*$D$9</f>
        <v>10.534323797036594</v>
      </c>
      <c r="G17" s="14">
        <f>G16*$D$9</f>
        <v>10.648723890610123</v>
      </c>
      <c r="H17" s="26"/>
      <c r="I17" s="2"/>
      <c r="J17" s="8"/>
      <c r="M17" s="2"/>
      <c r="N17" s="2" t="s">
        <v>17</v>
      </c>
      <c r="O17" s="8" t="s">
        <v>18</v>
      </c>
      <c r="P17" s="12" t="s">
        <v>19</v>
      </c>
      <c r="Q17" s="12" t="s">
        <v>20</v>
      </c>
      <c r="R17" s="2" t="s">
        <v>21</v>
      </c>
    </row>
    <row r="18" spans="1:18" ht="14.5" x14ac:dyDescent="0.35">
      <c r="A18" s="2"/>
      <c r="B18" s="12" t="s">
        <v>22</v>
      </c>
      <c r="C18" s="14">
        <f>C16-C17</f>
        <v>173.35542272622732</v>
      </c>
      <c r="D18" s="14">
        <f>D16-D17</f>
        <v>176.19432942966657</v>
      </c>
      <c r="E18" s="14">
        <f>E16-E17</f>
        <v>178.15984840830683</v>
      </c>
      <c r="F18" s="14">
        <f>F16-F17</f>
        <v>180.9988361490833</v>
      </c>
      <c r="G18" s="14">
        <f>G16-G17</f>
        <v>182.96443775684668</v>
      </c>
      <c r="H18" s="26"/>
      <c r="I18" s="2"/>
      <c r="J18" s="8"/>
      <c r="K18" s="2"/>
      <c r="N18" s="2" t="s">
        <v>23</v>
      </c>
      <c r="O18" s="8" t="s">
        <v>24</v>
      </c>
      <c r="P18" s="2" t="s">
        <v>25</v>
      </c>
      <c r="Q18" s="12" t="s">
        <v>26</v>
      </c>
      <c r="R18"/>
    </row>
    <row r="19" spans="1:18" ht="14.5" x14ac:dyDescent="0.35">
      <c r="A19" s="2"/>
      <c r="B19" s="12" t="s">
        <v>27</v>
      </c>
      <c r="C19" s="14">
        <f>C16*$D$10</f>
        <v>20.178938095116408</v>
      </c>
      <c r="D19" s="14">
        <f>D16*$D$10</f>
        <v>20.509392843664891</v>
      </c>
      <c r="E19" s="14">
        <f>E16*$D$10</f>
        <v>20.738183412607146</v>
      </c>
      <c r="F19" s="14">
        <f>F16*$D$10</f>
        <v>21.068647594073187</v>
      </c>
      <c r="G19" s="14">
        <f>G16*$D$10</f>
        <v>21.297447781220246</v>
      </c>
      <c r="H19" s="26"/>
      <c r="I19" s="2"/>
      <c r="J19" s="8"/>
      <c r="N19" s="2" t="s">
        <v>29</v>
      </c>
      <c r="O19" s="8" t="s">
        <v>30</v>
      </c>
      <c r="P19" s="12" t="s">
        <v>31</v>
      </c>
      <c r="Q19" s="12" t="s">
        <v>32</v>
      </c>
      <c r="R19"/>
    </row>
    <row r="20" spans="1:18" ht="14.5" x14ac:dyDescent="0.35">
      <c r="A20" s="2"/>
      <c r="C20" s="14"/>
      <c r="D20" s="14"/>
      <c r="E20" s="14"/>
      <c r="F20" s="14"/>
      <c r="G20" s="14"/>
      <c r="H20" s="26"/>
      <c r="I20" s="2"/>
      <c r="J20" s="8"/>
      <c r="N20" s="2" t="s">
        <v>34</v>
      </c>
      <c r="O20" s="8" t="s">
        <v>35</v>
      </c>
      <c r="P20" s="12" t="s">
        <v>36</v>
      </c>
      <c r="Q20" s="12" t="s">
        <v>37</v>
      </c>
      <c r="R20"/>
    </row>
    <row r="21" spans="1:18" ht="14.5" x14ac:dyDescent="0.35">
      <c r="A21" s="2"/>
      <c r="B21" s="1" t="s">
        <v>33</v>
      </c>
      <c r="C21" s="11"/>
      <c r="D21" s="2"/>
      <c r="E21" s="2"/>
      <c r="F21" s="2"/>
      <c r="G21" s="2"/>
      <c r="H21" s="26"/>
      <c r="I21" s="2"/>
      <c r="J21" s="8"/>
      <c r="K21" s="2"/>
      <c r="N21" s="2" t="s">
        <v>38</v>
      </c>
      <c r="O21" s="8" t="s">
        <v>39</v>
      </c>
      <c r="P21" s="2" t="s">
        <v>40</v>
      </c>
      <c r="Q21" s="12" t="s">
        <v>41</v>
      </c>
      <c r="R21"/>
    </row>
    <row r="22" spans="1:18" ht="14.5" x14ac:dyDescent="0.35">
      <c r="A22" s="4">
        <v>23</v>
      </c>
      <c r="B22" s="5" t="s">
        <v>10</v>
      </c>
      <c r="C22" s="6">
        <f>('Løntabel juni 2024'!C22/160.33)*(1+$D$7)</f>
        <v>194.8023957999759</v>
      </c>
      <c r="D22" s="6">
        <f>('Løntabel juni 2024'!D22/160.33)*(1+$D$7)</f>
        <v>197.89563161669827</v>
      </c>
      <c r="E22" s="6">
        <f>('Løntabel juni 2024'!E22/160.33)*(1+$D$7)</f>
        <v>200.03472595058909</v>
      </c>
      <c r="F22" s="6">
        <f>('Løntabel juni 2024'!F22/160.33)*(1+$D$7)</f>
        <v>203.1267259269147</v>
      </c>
      <c r="G22" s="6">
        <f>('Løntabel juni 2024'!G22/160.33)*(1+$D$7)</f>
        <v>205.2676376731537</v>
      </c>
      <c r="H22" s="26"/>
      <c r="I22" s="2"/>
      <c r="K22" s="2"/>
      <c r="L22" s="2"/>
      <c r="N22" s="2"/>
      <c r="O22" s="8"/>
      <c r="P22" s="2"/>
      <c r="Q22"/>
      <c r="R22"/>
    </row>
    <row r="23" spans="1:18" ht="14.5" x14ac:dyDescent="0.35">
      <c r="A23" s="2"/>
      <c r="B23" s="2" t="s">
        <v>16</v>
      </c>
      <c r="C23" s="14">
        <f>C22*$D$9</f>
        <v>10.714131768998675</v>
      </c>
      <c r="D23" s="14">
        <f t="shared" ref="D23:F23" si="0">D22*$D$9</f>
        <v>10.884259738918404</v>
      </c>
      <c r="E23" s="14">
        <f t="shared" si="0"/>
        <v>11.0019099272824</v>
      </c>
      <c r="F23" s="14">
        <f t="shared" si="0"/>
        <v>11.171969925980308</v>
      </c>
      <c r="G23" s="14">
        <f>G22*$D$9</f>
        <v>11.289720072023453</v>
      </c>
      <c r="H23" s="26"/>
      <c r="I23" s="2"/>
      <c r="K23" s="2"/>
      <c r="L23" s="2"/>
      <c r="N23" s="2"/>
      <c r="O23" s="8"/>
      <c r="P23" s="2"/>
      <c r="Q23"/>
      <c r="R23"/>
    </row>
    <row r="24" spans="1:18" ht="14.5" x14ac:dyDescent="0.35">
      <c r="A24" s="2"/>
      <c r="B24" s="2" t="s">
        <v>22</v>
      </c>
      <c r="C24" s="14">
        <f>C22-C23</f>
        <v>184.08826403097723</v>
      </c>
      <c r="D24" s="14">
        <f t="shared" ref="D24:F24" si="1">D22-D23</f>
        <v>187.01137187777985</v>
      </c>
      <c r="E24" s="14">
        <f t="shared" si="1"/>
        <v>189.03281602330668</v>
      </c>
      <c r="F24" s="14">
        <f t="shared" si="1"/>
        <v>191.9547560009344</v>
      </c>
      <c r="G24" s="14">
        <f>G22-G23</f>
        <v>193.97791760113026</v>
      </c>
      <c r="H24" s="26"/>
      <c r="I24" s="2"/>
      <c r="N24" s="2" t="s">
        <v>42</v>
      </c>
      <c r="O24"/>
      <c r="P24" s="2" t="s">
        <v>43</v>
      </c>
      <c r="Q24" s="2" t="s">
        <v>44</v>
      </c>
      <c r="R24"/>
    </row>
    <row r="25" spans="1:18" ht="14.5" x14ac:dyDescent="0.35">
      <c r="A25" s="2"/>
      <c r="B25" s="2" t="s">
        <v>27</v>
      </c>
      <c r="C25" s="14">
        <f>C22*$D$10</f>
        <v>21.428263537997349</v>
      </c>
      <c r="D25" s="14">
        <f>D22*$D$10</f>
        <v>21.768519477836808</v>
      </c>
      <c r="E25" s="14">
        <f>E22*$D$10</f>
        <v>22.003819854564799</v>
      </c>
      <c r="F25" s="14">
        <f>F22*$D$10</f>
        <v>22.343939851960616</v>
      </c>
      <c r="G25" s="14">
        <f>G22*$D$10</f>
        <v>22.579440144046906</v>
      </c>
      <c r="H25" s="26"/>
      <c r="I25" s="2"/>
      <c r="N25" s="2" t="s">
        <v>86</v>
      </c>
      <c r="O25"/>
      <c r="P25" s="2"/>
      <c r="Q25" s="2" t="s">
        <v>65</v>
      </c>
      <c r="R25"/>
    </row>
    <row r="26" spans="1:18" ht="14.5" x14ac:dyDescent="0.35">
      <c r="A26" s="2"/>
      <c r="B26" s="1"/>
      <c r="C26" s="2"/>
      <c r="D26" s="2"/>
      <c r="E26" s="2"/>
      <c r="F26" s="2"/>
      <c r="G26" s="2"/>
      <c r="H26" s="26"/>
      <c r="I26" s="2"/>
      <c r="N26" s="2" t="s">
        <v>45</v>
      </c>
      <c r="O26"/>
      <c r="P26" s="12" t="s">
        <v>46</v>
      </c>
      <c r="Q26" s="12" t="s">
        <v>47</v>
      </c>
      <c r="R26"/>
    </row>
    <row r="27" spans="1:18" ht="14.5" x14ac:dyDescent="0.35">
      <c r="A27" s="2"/>
      <c r="B27" s="1" t="s">
        <v>33</v>
      </c>
      <c r="C27" s="2"/>
      <c r="D27" s="2"/>
      <c r="E27" s="2"/>
      <c r="F27" s="2"/>
      <c r="G27" s="2"/>
      <c r="H27" s="26"/>
      <c r="I27" s="11"/>
      <c r="N27" s="2" t="s">
        <v>48</v>
      </c>
      <c r="O27"/>
      <c r="P27" s="12" t="s">
        <v>49</v>
      </c>
      <c r="Q27" s="12" t="s">
        <v>50</v>
      </c>
      <c r="R27"/>
    </row>
    <row r="28" spans="1:18" ht="14.5" x14ac:dyDescent="0.35">
      <c r="A28" s="4">
        <v>24</v>
      </c>
      <c r="B28" s="5" t="s">
        <v>10</v>
      </c>
      <c r="C28" s="6">
        <f>('Løntabel juni 2024'!C28/160.33)*(1+$D$7)</f>
        <v>197.99327461719682</v>
      </c>
      <c r="D28" s="6">
        <f>('Løntabel juni 2024'!D28/160.33)*(1+$D$7)</f>
        <v>200.97891089635129</v>
      </c>
      <c r="E28" s="6">
        <f>('Løntabel juni 2024'!E28/160.33)*(1+$D$7)</f>
        <v>203.04627230861476</v>
      </c>
      <c r="F28" s="6">
        <f>('Løntabel juni 2024'!F28/160.33)*(1+$D$7)</f>
        <v>206.03190858776921</v>
      </c>
      <c r="G28" s="6">
        <f>('Løntabel juni 2024'!G28/160.33)*(1+$D$7)</f>
        <v>208.09846861287315</v>
      </c>
      <c r="H28" s="26"/>
      <c r="I28" s="11"/>
      <c r="L28" s="2"/>
      <c r="N28" s="2" t="s">
        <v>51</v>
      </c>
      <c r="O28"/>
      <c r="P28"/>
      <c r="Q28" s="12" t="s">
        <v>52</v>
      </c>
      <c r="R28"/>
    </row>
    <row r="29" spans="1:18" ht="14.5" x14ac:dyDescent="0.35">
      <c r="A29" s="2"/>
      <c r="B29" s="2" t="s">
        <v>16</v>
      </c>
      <c r="C29" s="14">
        <f>C28*$D$9</f>
        <v>10.889630103945825</v>
      </c>
      <c r="D29" s="14">
        <f>D28*$D$9</f>
        <v>11.053840099299322</v>
      </c>
      <c r="E29" s="14">
        <f>E28*$D$9</f>
        <v>11.167544976973812</v>
      </c>
      <c r="F29" s="14">
        <f>F28*$D$9</f>
        <v>11.331754972327307</v>
      </c>
      <c r="G29" s="14">
        <f>G28*$D$9</f>
        <v>11.445415773708023</v>
      </c>
      <c r="H29" s="26"/>
      <c r="I29" s="11"/>
      <c r="L29" s="2"/>
      <c r="N29" s="11" t="s">
        <v>53</v>
      </c>
      <c r="O29"/>
      <c r="P29"/>
      <c r="Q29" s="12" t="s">
        <v>54</v>
      </c>
      <c r="R29"/>
    </row>
    <row r="30" spans="1:18" ht="14.5" x14ac:dyDescent="0.35">
      <c r="A30" s="2"/>
      <c r="B30" s="2" t="s">
        <v>22</v>
      </c>
      <c r="C30" s="14">
        <f>C28-C29</f>
        <v>187.103644513251</v>
      </c>
      <c r="D30" s="14">
        <f>D28-D29</f>
        <v>189.92507079705197</v>
      </c>
      <c r="E30" s="14">
        <f>E28-E29</f>
        <v>191.87872733164096</v>
      </c>
      <c r="F30" s="14">
        <f>F28-F29</f>
        <v>194.70015361544191</v>
      </c>
      <c r="G30" s="14">
        <f>G28-G29</f>
        <v>196.65305283916513</v>
      </c>
      <c r="H30" s="26"/>
      <c r="I30" s="11"/>
      <c r="N30" s="11"/>
      <c r="O30"/>
      <c r="P30"/>
      <c r="Q30" s="2" t="s">
        <v>56</v>
      </c>
      <c r="R30"/>
    </row>
    <row r="31" spans="1:18" ht="14.5" x14ac:dyDescent="0.35">
      <c r="A31" s="2"/>
      <c r="B31" s="2" t="s">
        <v>27</v>
      </c>
      <c r="C31" s="14">
        <f>C28*$D$10</f>
        <v>21.77926020789165</v>
      </c>
      <c r="D31" s="14">
        <f>D28*$D$10</f>
        <v>22.107680198598644</v>
      </c>
      <c r="E31" s="14">
        <f>E28*$D$10</f>
        <v>22.335089953947623</v>
      </c>
      <c r="F31" s="14">
        <f>F28*$D$10</f>
        <v>22.663509944654614</v>
      </c>
      <c r="G31" s="14">
        <f>G28*$D$10</f>
        <v>22.890831547416045</v>
      </c>
      <c r="H31" s="26"/>
      <c r="N31" s="11" t="s">
        <v>55</v>
      </c>
      <c r="O31"/>
      <c r="P31"/>
      <c r="Q31" s="2" t="s">
        <v>66</v>
      </c>
      <c r="R31"/>
    </row>
    <row r="32" spans="1:18" ht="14.5" x14ac:dyDescent="0.35">
      <c r="A32" s="2"/>
      <c r="B32" s="2"/>
      <c r="C32" s="14"/>
      <c r="D32" s="14"/>
      <c r="E32" s="14"/>
      <c r="F32" s="14"/>
      <c r="G32" s="14"/>
      <c r="H32" s="26"/>
      <c r="N32" s="11" t="s">
        <v>57</v>
      </c>
      <c r="O32"/>
      <c r="P32"/>
      <c r="Q32" s="12" t="s">
        <v>58</v>
      </c>
      <c r="R32"/>
    </row>
    <row r="33" spans="1:21" ht="14.5" x14ac:dyDescent="0.35">
      <c r="A33" s="4">
        <v>25</v>
      </c>
      <c r="B33" s="5" t="s">
        <v>10</v>
      </c>
      <c r="C33" s="6">
        <f>('Løntabel juni 2024'!C33/160.33)*(1+$D$7)</f>
        <v>201.18444199668593</v>
      </c>
      <c r="D33" s="6">
        <f>('Løntabel juni 2024'!D33/160.33)*(1+$D$7)</f>
        <v>204.07662440529052</v>
      </c>
      <c r="E33" s="6">
        <f>('Løntabel juni 2024'!E33/160.33)*(1+$D$7)</f>
        <v>206.0786776573411</v>
      </c>
      <c r="F33" s="6">
        <f>('Løntabel juni 2024'!F33/160.33)*(1+$D$7)</f>
        <v>208.97237294300589</v>
      </c>
      <c r="G33" s="6">
        <f>('Løntabel juni 2024'!G33/160.33)*(1+$D$7)</f>
        <v>210.97434588409115</v>
      </c>
      <c r="H33" s="26"/>
      <c r="N33"/>
      <c r="O33"/>
      <c r="P33"/>
      <c r="Q33" s="12" t="s">
        <v>59</v>
      </c>
      <c r="R33"/>
    </row>
    <row r="34" spans="1:21" ht="14.5" x14ac:dyDescent="0.35">
      <c r="A34" s="2"/>
      <c r="B34" s="2" t="s">
        <v>16</v>
      </c>
      <c r="C34" s="14">
        <f>C33*$D$9</f>
        <v>11.065144309817727</v>
      </c>
      <c r="D34" s="14">
        <f>D33*$D$9</f>
        <v>11.224214342290978</v>
      </c>
      <c r="E34" s="14">
        <f>E33*$D$9</f>
        <v>11.334327271153761</v>
      </c>
      <c r="F34" s="14">
        <f>F33*$D$9</f>
        <v>11.493480511865323</v>
      </c>
      <c r="G34" s="14">
        <f>G33*$D$9</f>
        <v>11.603589023625013</v>
      </c>
      <c r="H34" s="26"/>
      <c r="N34"/>
      <c r="O34"/>
      <c r="P34"/>
      <c r="Q34" s="12" t="s">
        <v>60</v>
      </c>
      <c r="R34"/>
    </row>
    <row r="35" spans="1:21" ht="14.5" x14ac:dyDescent="0.35">
      <c r="A35" s="2"/>
      <c r="B35" s="2" t="s">
        <v>22</v>
      </c>
      <c r="C35" s="14">
        <f>C33-C34</f>
        <v>190.11929768686821</v>
      </c>
      <c r="D35" s="14">
        <f>D33-D34</f>
        <v>192.85241006299952</v>
      </c>
      <c r="E35" s="14">
        <f>E33-E34</f>
        <v>194.74435038618734</v>
      </c>
      <c r="F35" s="14">
        <f>F33-F34</f>
        <v>197.47889243114057</v>
      </c>
      <c r="G35" s="14">
        <f>G33-G34</f>
        <v>199.37075686046614</v>
      </c>
      <c r="H35" s="26"/>
      <c r="N35"/>
      <c r="O35"/>
      <c r="P35"/>
      <c r="Q35" s="12" t="s">
        <v>61</v>
      </c>
      <c r="R35"/>
    </row>
    <row r="36" spans="1:21" ht="14.5" x14ac:dyDescent="0.35">
      <c r="A36" s="2"/>
      <c r="B36" s="2" t="s">
        <v>27</v>
      </c>
      <c r="C36" s="14">
        <f>C33*$D$10</f>
        <v>22.130288619635454</v>
      </c>
      <c r="D36" s="14">
        <f>D33*$D$10</f>
        <v>22.448428684581955</v>
      </c>
      <c r="E36" s="14">
        <f>E33*$D$10</f>
        <v>22.668654542307522</v>
      </c>
      <c r="F36" s="14">
        <f>F33*$D$10</f>
        <v>22.986961023730647</v>
      </c>
      <c r="G36" s="14">
        <f>G33*$D$10</f>
        <v>23.207178047250025</v>
      </c>
      <c r="H36" s="26"/>
      <c r="N36"/>
      <c r="O36"/>
      <c r="P36"/>
      <c r="Q36" s="12" t="s">
        <v>92</v>
      </c>
      <c r="R36"/>
    </row>
    <row r="37" spans="1:21" ht="14.5" x14ac:dyDescent="0.35">
      <c r="A37" s="2"/>
      <c r="B37" s="2"/>
      <c r="C37" s="14"/>
      <c r="D37" s="14"/>
      <c r="E37" s="14"/>
      <c r="F37" s="14"/>
      <c r="G37" s="14"/>
      <c r="H37" s="26"/>
      <c r="L37" s="2"/>
      <c r="N37"/>
      <c r="O37"/>
      <c r="P37"/>
      <c r="Q37" s="12" t="s">
        <v>93</v>
      </c>
      <c r="R37"/>
    </row>
    <row r="38" spans="1:21" ht="14.5" x14ac:dyDescent="0.35">
      <c r="A38" s="4">
        <v>26</v>
      </c>
      <c r="B38" s="5" t="s">
        <v>10</v>
      </c>
      <c r="C38" s="6">
        <f>('Løntabel juni 2024'!C38/160.33)*(1+$D$7)</f>
        <v>204.44900732139499</v>
      </c>
      <c r="D38" s="6">
        <f>('Løntabel juni 2024'!D38/160.33)*(1+$D$7)</f>
        <v>207.24251120663263</v>
      </c>
      <c r="E38" s="6">
        <f>('Løntabel juni 2024'!E38/160.33)*(1+$D$7)</f>
        <v>209.17547884887856</v>
      </c>
      <c r="F38" s="6">
        <f>('Løntabel juni 2024'!F38/160.33)*(1+$D$7)</f>
        <v>211.96837821682914</v>
      </c>
      <c r="G38" s="6">
        <f>('Løntabel juni 2024'!G38/160.33)*(1+$D$7)</f>
        <v>213.9014154905384</v>
      </c>
      <c r="H38" s="26"/>
      <c r="N38"/>
      <c r="O38"/>
      <c r="P38"/>
      <c r="Q38" s="12" t="s">
        <v>63</v>
      </c>
      <c r="R38"/>
    </row>
    <row r="39" spans="1:21" ht="14.5" x14ac:dyDescent="0.35">
      <c r="A39" s="2"/>
      <c r="B39" s="2" t="s">
        <v>16</v>
      </c>
      <c r="C39" s="14">
        <f>C38*$D$9</f>
        <v>11.244695402676724</v>
      </c>
      <c r="D39" s="14">
        <f>D38*$D$9</f>
        <v>11.398338116364794</v>
      </c>
      <c r="E39" s="14">
        <f>E38*$D$9</f>
        <v>11.504651336688321</v>
      </c>
      <c r="F39" s="14">
        <f>F38*$D$9</f>
        <v>11.658260801925602</v>
      </c>
      <c r="G39" s="14">
        <f>G38*$D$9</f>
        <v>11.764577851979611</v>
      </c>
      <c r="H39" s="26"/>
      <c r="N39"/>
      <c r="O39"/>
      <c r="P39"/>
      <c r="Q39" s="2" t="s">
        <v>64</v>
      </c>
      <c r="R39"/>
    </row>
    <row r="40" spans="1:21" x14ac:dyDescent="0.25">
      <c r="A40" s="2"/>
      <c r="B40" s="2" t="s">
        <v>22</v>
      </c>
      <c r="C40" s="14">
        <f>C38-C39</f>
        <v>193.20431191871828</v>
      </c>
      <c r="D40" s="14">
        <f>D38-D39</f>
        <v>195.84417309026784</v>
      </c>
      <c r="E40" s="14">
        <f>E38-E39</f>
        <v>197.67082751219024</v>
      </c>
      <c r="F40" s="14">
        <f>F38-F39</f>
        <v>200.31011741490354</v>
      </c>
      <c r="G40" s="14">
        <f>G38-G39</f>
        <v>202.13683763855877</v>
      </c>
      <c r="H40" s="26"/>
      <c r="N40" s="14"/>
      <c r="O40" s="14"/>
      <c r="P40" s="14"/>
      <c r="Q40" s="14"/>
      <c r="R40" s="14"/>
    </row>
    <row r="41" spans="1:21" x14ac:dyDescent="0.25">
      <c r="A41" s="2"/>
      <c r="B41" s="2" t="s">
        <v>27</v>
      </c>
      <c r="C41" s="14">
        <f>C38*$D$10</f>
        <v>22.489390805353448</v>
      </c>
      <c r="D41" s="14">
        <f>D38*$D$10</f>
        <v>22.796676232729588</v>
      </c>
      <c r="E41" s="14">
        <f>E38*$D$10</f>
        <v>23.009302673376641</v>
      </c>
      <c r="F41" s="14">
        <f>F38*$D$10</f>
        <v>23.316521603851204</v>
      </c>
      <c r="G41" s="14">
        <f>G38*$D$10</f>
        <v>23.529155703959223</v>
      </c>
      <c r="H41" s="26"/>
      <c r="N41" s="14"/>
      <c r="O41" s="14"/>
      <c r="P41" s="14"/>
      <c r="Q41" s="14"/>
      <c r="R41" s="14"/>
    </row>
    <row r="42" spans="1:21" ht="12.75" customHeight="1" x14ac:dyDescent="0.25">
      <c r="H42" s="26"/>
      <c r="N42" s="14"/>
      <c r="O42" s="14"/>
      <c r="P42" s="14"/>
      <c r="Q42" s="14"/>
      <c r="R42" s="14"/>
      <c r="U42" s="27"/>
    </row>
    <row r="43" spans="1:21" x14ac:dyDescent="0.25">
      <c r="A43" s="4">
        <v>27</v>
      </c>
      <c r="B43" s="5" t="s">
        <v>10</v>
      </c>
      <c r="C43" s="6">
        <f>('Løntabel juni 2024'!C43/160.33)*(1+$D$7)</f>
        <v>207.78843859919272</v>
      </c>
      <c r="D43" s="6">
        <f>('Løntabel juni 2024'!D43/160.33)*(1+$D$7)</f>
        <v>210.47441621685024</v>
      </c>
      <c r="E43" s="6">
        <f>('Løntabel juni 2024'!E43/160.33)*(1+$D$7)</f>
        <v>212.33329744505826</v>
      </c>
      <c r="F43" s="6">
        <f>('Løntabel juni 2024'!F43/160.33)*(1+$D$7)</f>
        <v>215.01927506271571</v>
      </c>
      <c r="G43" s="6">
        <f>('Løntabel juni 2024'!G43/160.33)*(1+$D$7)</f>
        <v>216.87815629092378</v>
      </c>
      <c r="H43" s="26"/>
      <c r="N43" s="14"/>
      <c r="O43" s="14"/>
      <c r="P43" s="14"/>
      <c r="Q43" s="14"/>
      <c r="R43" s="14"/>
      <c r="U43" s="27"/>
    </row>
    <row r="44" spans="1:21" x14ac:dyDescent="0.25">
      <c r="A44" s="2"/>
      <c r="B44" s="2" t="s">
        <v>16</v>
      </c>
      <c r="C44" s="38">
        <f>C43*$D$9</f>
        <v>11.4283641229556</v>
      </c>
      <c r="D44" s="38">
        <f>D43*$D$9</f>
        <v>11.576092891926763</v>
      </c>
      <c r="E44" s="38">
        <f>E43*$D$9</f>
        <v>11.678331359478205</v>
      </c>
      <c r="F44" s="38">
        <f>F43*$D$9</f>
        <v>11.826060128449363</v>
      </c>
      <c r="G44" s="38">
        <f>G43*$D$9</f>
        <v>11.928298596000808</v>
      </c>
      <c r="H44" s="26"/>
      <c r="N44" s="14"/>
      <c r="O44" s="14"/>
      <c r="P44" s="14"/>
      <c r="Q44" s="14"/>
      <c r="R44" s="14"/>
      <c r="U44" s="27"/>
    </row>
    <row r="45" spans="1:21" x14ac:dyDescent="0.25">
      <c r="A45" s="2"/>
      <c r="B45" s="2" t="s">
        <v>22</v>
      </c>
      <c r="C45" s="38">
        <f>C43-C44</f>
        <v>196.36007447623712</v>
      </c>
      <c r="D45" s="38">
        <f>D43-D44</f>
        <v>198.89832332492347</v>
      </c>
      <c r="E45" s="38">
        <f>E43-E44</f>
        <v>200.65496608558007</v>
      </c>
      <c r="F45" s="38">
        <f>F43-F44</f>
        <v>203.19321493426634</v>
      </c>
      <c r="G45" s="38">
        <f>G43-G44</f>
        <v>204.94985769492297</v>
      </c>
      <c r="H45" s="26"/>
      <c r="N45" s="14"/>
      <c r="O45" s="14"/>
      <c r="P45" s="14"/>
      <c r="Q45" s="14"/>
      <c r="R45" s="14"/>
      <c r="U45" s="27"/>
    </row>
    <row r="46" spans="1:21" x14ac:dyDescent="0.25">
      <c r="A46" s="2"/>
      <c r="B46" s="2" t="s">
        <v>27</v>
      </c>
      <c r="C46" s="38">
        <f>C43*$D$10</f>
        <v>22.856728245911199</v>
      </c>
      <c r="D46" s="38">
        <f>D43*$D$10</f>
        <v>23.152185783853525</v>
      </c>
      <c r="E46" s="38">
        <f>E43*$D$10</f>
        <v>23.356662718956411</v>
      </c>
      <c r="F46" s="38">
        <f>F43*$D$10</f>
        <v>23.652120256898726</v>
      </c>
      <c r="G46" s="38">
        <f>G43*$D$10</f>
        <v>23.856597192001615</v>
      </c>
      <c r="H46" s="26"/>
      <c r="N46" s="14"/>
      <c r="O46" s="14"/>
      <c r="P46" s="14"/>
      <c r="Q46" s="14"/>
      <c r="R46" s="14"/>
    </row>
    <row r="47" spans="1:21" x14ac:dyDescent="0.25">
      <c r="A47" s="2"/>
      <c r="B47" s="2"/>
      <c r="C47" s="14"/>
      <c r="D47" s="14"/>
      <c r="E47" s="14"/>
      <c r="F47" s="14"/>
      <c r="G47" s="14"/>
      <c r="H47" s="26"/>
      <c r="N47" s="14"/>
      <c r="O47" s="14"/>
      <c r="P47" s="14"/>
      <c r="Q47" s="14"/>
      <c r="R47" s="14"/>
    </row>
    <row r="48" spans="1:21" x14ac:dyDescent="0.25">
      <c r="A48" s="4">
        <v>28</v>
      </c>
      <c r="B48" s="5" t="s">
        <v>10</v>
      </c>
      <c r="C48" s="6">
        <f>('Løntabel juni 2024'!C48/160.33)*(1+$D$7)</f>
        <v>211.20136547585071</v>
      </c>
      <c r="D48" s="6">
        <f>('Løntabel juni 2024'!D48/160.33)*(1+$D$7)</f>
        <v>213.77307442214581</v>
      </c>
      <c r="E48" s="6">
        <f>('Løntabel juni 2024'!E48/160.33)*(1+$D$7)</f>
        <v>215.55333273525378</v>
      </c>
      <c r="F48" s="6">
        <f>('Løntabel juni 2024'!F48/160.33)*(1+$D$7)</f>
        <v>218.12504168154888</v>
      </c>
      <c r="G48" s="6">
        <f>('Løntabel juni 2024'!G48/160.33)*(1+$D$7)</f>
        <v>219.90462584590628</v>
      </c>
      <c r="H48" s="26"/>
      <c r="N48" s="14"/>
      <c r="O48" s="14"/>
      <c r="P48" s="14"/>
      <c r="Q48" s="14"/>
      <c r="R48" s="14"/>
    </row>
    <row r="49" spans="1:19" x14ac:dyDescent="0.25">
      <c r="A49" s="2"/>
      <c r="B49" s="2" t="s">
        <v>16</v>
      </c>
      <c r="C49" s="14">
        <f>C48*$D$9</f>
        <v>11.61607510117179</v>
      </c>
      <c r="D49" s="14">
        <f>D48*$D$9</f>
        <v>11.75751909321802</v>
      </c>
      <c r="E49" s="14">
        <f>E48*$D$9</f>
        <v>11.855433300438957</v>
      </c>
      <c r="F49" s="14">
        <f>F48*$D$9</f>
        <v>11.996877292485188</v>
      </c>
      <c r="G49" s="14">
        <f>G48*$D$9</f>
        <v>12.094754421524845</v>
      </c>
      <c r="H49" s="26"/>
      <c r="N49" s="14"/>
      <c r="O49" s="14"/>
      <c r="P49" s="14"/>
      <c r="Q49" s="14"/>
      <c r="R49" s="14"/>
    </row>
    <row r="50" spans="1:19" x14ac:dyDescent="0.25">
      <c r="A50" s="2"/>
      <c r="B50" s="2" t="s">
        <v>22</v>
      </c>
      <c r="C50" s="14">
        <f>C48-C49</f>
        <v>199.58529037467892</v>
      </c>
      <c r="D50" s="14">
        <f>D48-D49</f>
        <v>202.0155553289278</v>
      </c>
      <c r="E50" s="14">
        <f>E48-E49</f>
        <v>203.69789943481481</v>
      </c>
      <c r="F50" s="14">
        <f>F48-F49</f>
        <v>206.1281643890637</v>
      </c>
      <c r="G50" s="14">
        <f>G48-G49</f>
        <v>207.80987142438144</v>
      </c>
      <c r="H50" s="26"/>
      <c r="N50" s="14"/>
      <c r="O50" s="14"/>
      <c r="P50" s="14"/>
      <c r="Q50" s="14"/>
      <c r="R50" s="14"/>
    </row>
    <row r="51" spans="1:19" x14ac:dyDescent="0.25">
      <c r="A51" s="2"/>
      <c r="B51" s="2" t="s">
        <v>27</v>
      </c>
      <c r="C51" s="14">
        <f>C48*$D$10</f>
        <v>23.232150202343579</v>
      </c>
      <c r="D51" s="14">
        <f>D48*$D$10</f>
        <v>23.51503818643604</v>
      </c>
      <c r="E51" s="14">
        <f>E48*$D$10</f>
        <v>23.710866600877914</v>
      </c>
      <c r="F51" s="14">
        <f>F48*$D$10</f>
        <v>23.993754584970375</v>
      </c>
      <c r="G51" s="14">
        <f>G48*$D$10</f>
        <v>24.189508843049691</v>
      </c>
      <c r="H51" s="26"/>
      <c r="N51" s="14"/>
      <c r="O51" s="14"/>
      <c r="P51" s="14"/>
      <c r="Q51" s="14"/>
      <c r="R51" s="14"/>
    </row>
    <row r="52" spans="1:19" x14ac:dyDescent="0.25">
      <c r="A52" s="4">
        <v>29</v>
      </c>
      <c r="B52" s="5" t="s">
        <v>10</v>
      </c>
      <c r="C52" s="6">
        <f>('Løntabel juni 2024'!C52/160.33)*(1+$D$7)</f>
        <v>214.69143355763052</v>
      </c>
      <c r="D52" s="6">
        <f>('Løntabel juni 2024'!D52/160.33)*(1+$D$7)</f>
        <v>217.14145865444499</v>
      </c>
      <c r="E52" s="6">
        <f>('Løntabel juni 2024'!E52/160.33)*(1+$D$7)</f>
        <v>218.83719556794827</v>
      </c>
      <c r="F52" s="6">
        <f>('Løntabel juni 2024'!F52/160.33)*(1+$D$7)</f>
        <v>221.28654651601218</v>
      </c>
      <c r="G52" s="6">
        <f>('Løntabel juni 2024'!G52/160.33)*(1+$D$7)</f>
        <v>222.98295757826617</v>
      </c>
      <c r="H52" s="26"/>
      <c r="N52" s="14"/>
      <c r="O52" s="14"/>
      <c r="P52" s="14"/>
      <c r="Q52" s="14"/>
      <c r="R52" s="14"/>
    </row>
    <row r="53" spans="1:19" x14ac:dyDescent="0.25">
      <c r="A53" s="2"/>
      <c r="B53" s="2" t="s">
        <v>16</v>
      </c>
      <c r="C53" s="14">
        <f>C52*$D$9</f>
        <v>11.808028845669678</v>
      </c>
      <c r="D53" s="14">
        <f>D52*$D$9</f>
        <v>11.942780225994474</v>
      </c>
      <c r="E53" s="14">
        <f>E52*$D$9</f>
        <v>12.036045756237154</v>
      </c>
      <c r="F53" s="14">
        <f>F52*$D$9</f>
        <v>12.170760058380671</v>
      </c>
      <c r="G53" s="14">
        <f>G52*$D$9</f>
        <v>12.264062666804639</v>
      </c>
      <c r="H53" s="26"/>
      <c r="N53" s="14"/>
      <c r="O53" s="14"/>
      <c r="P53" s="14"/>
      <c r="Q53" s="14"/>
      <c r="R53" s="14"/>
    </row>
    <row r="54" spans="1:19" x14ac:dyDescent="0.25">
      <c r="A54" s="2"/>
      <c r="B54" s="2" t="s">
        <v>22</v>
      </c>
      <c r="C54" s="14">
        <f>C52-C53</f>
        <v>202.88340471196085</v>
      </c>
      <c r="D54" s="14">
        <f>D52-D53</f>
        <v>205.19867842845051</v>
      </c>
      <c r="E54" s="14">
        <f>E52-E53</f>
        <v>206.80114981171113</v>
      </c>
      <c r="F54" s="14">
        <f>F52-F53</f>
        <v>209.11578645763151</v>
      </c>
      <c r="G54" s="14">
        <f>G52-G53</f>
        <v>210.71889491146152</v>
      </c>
      <c r="H54" s="26"/>
      <c r="N54" s="14"/>
      <c r="O54" s="14"/>
      <c r="P54" s="14"/>
      <c r="Q54" s="14"/>
      <c r="R54" s="14"/>
    </row>
    <row r="55" spans="1:19" x14ac:dyDescent="0.25">
      <c r="A55" s="2"/>
      <c r="B55" s="2" t="s">
        <v>27</v>
      </c>
      <c r="C55" s="14">
        <f>C52*$D$10</f>
        <v>23.616057691339357</v>
      </c>
      <c r="D55" s="14">
        <f>D52*$D$10</f>
        <v>23.885560451988948</v>
      </c>
      <c r="E55" s="14">
        <f>E52*$D$10</f>
        <v>24.072091512474309</v>
      </c>
      <c r="F55" s="14">
        <f>F52*$D$10</f>
        <v>24.341520116761341</v>
      </c>
      <c r="G55" s="14">
        <f>G52*$D$10</f>
        <v>24.528125333609278</v>
      </c>
      <c r="H55" s="26"/>
      <c r="N55" s="14"/>
      <c r="O55" s="14"/>
      <c r="P55" s="14"/>
      <c r="Q55" s="14"/>
      <c r="R55" s="14"/>
    </row>
    <row r="56" spans="1:19" x14ac:dyDescent="0.25">
      <c r="A56" s="4">
        <v>30</v>
      </c>
      <c r="B56" s="5" t="s">
        <v>10</v>
      </c>
      <c r="C56" s="6">
        <f>('Løntabel juni 2024'!C57/160.33)*(1+$D$7)</f>
        <v>218.25713593505492</v>
      </c>
      <c r="D56" s="6">
        <f>('Løntabel juni 2024'!D57/160.33)*(1+$D$7)</f>
        <v>220.57666788164599</v>
      </c>
      <c r="E56" s="6">
        <f>('Løntabel juni 2024'!E57/160.33)*(1+$D$7)</f>
        <v>222.18333289147827</v>
      </c>
      <c r="F56" s="6">
        <f>('Løntabel juni 2024'!F57/160.33)*(1+$D$7)</f>
        <v>224.50282593646062</v>
      </c>
      <c r="G56" s="6">
        <f>('Løntabel juni 2024'!G57/160.33)*(1+$D$7)</f>
        <v>226.10881679754232</v>
      </c>
      <c r="H56" s="26"/>
      <c r="N56" s="14"/>
      <c r="O56" s="14"/>
      <c r="P56" s="14"/>
      <c r="Q56" s="14"/>
      <c r="R56" s="14"/>
    </row>
    <row r="57" spans="1:19" x14ac:dyDescent="0.25">
      <c r="A57" s="2"/>
      <c r="B57" s="2" t="s">
        <v>16</v>
      </c>
      <c r="C57" s="14">
        <f>C56*$D$9</f>
        <v>12.00414247642802</v>
      </c>
      <c r="D57" s="14">
        <f>D56*$D$9</f>
        <v>12.13171673349053</v>
      </c>
      <c r="E57" s="14">
        <f>E56*$D$9</f>
        <v>12.220083309031304</v>
      </c>
      <c r="F57" s="14">
        <f>F56*$D$9</f>
        <v>12.347655426505334</v>
      </c>
      <c r="G57" s="14">
        <f>G56*$D$9</f>
        <v>12.435984923864828</v>
      </c>
      <c r="H57" s="26"/>
      <c r="N57" s="14"/>
      <c r="O57" s="14"/>
      <c r="P57" s="14"/>
      <c r="Q57" s="14"/>
      <c r="R57" s="14"/>
    </row>
    <row r="58" spans="1:19" x14ac:dyDescent="0.25">
      <c r="A58" s="2"/>
      <c r="B58" s="2" t="s">
        <v>22</v>
      </c>
      <c r="C58" s="14">
        <f>C56-C57</f>
        <v>206.25299345862689</v>
      </c>
      <c r="D58" s="14">
        <f>D56-D57</f>
        <v>208.44495114815547</v>
      </c>
      <c r="E58" s="14">
        <f>E56-E57</f>
        <v>209.96324958244696</v>
      </c>
      <c r="F58" s="14">
        <f>F56-F57</f>
        <v>212.1551705099553</v>
      </c>
      <c r="G58" s="14">
        <f>G56-G57</f>
        <v>213.6728318736775</v>
      </c>
      <c r="H58" s="26"/>
      <c r="N58" s="14"/>
      <c r="O58" s="14"/>
      <c r="P58" s="14"/>
      <c r="Q58" s="14"/>
      <c r="R58" s="14"/>
    </row>
    <row r="59" spans="1:19" x14ac:dyDescent="0.25">
      <c r="A59" s="2"/>
      <c r="B59" s="2" t="s">
        <v>27</v>
      </c>
      <c r="C59" s="14">
        <f>C56*$D$10</f>
        <v>24.008284952856041</v>
      </c>
      <c r="D59" s="14">
        <f>D56*$D$10</f>
        <v>24.263433466981059</v>
      </c>
      <c r="E59" s="14">
        <f>E56*$D$10</f>
        <v>24.440166618062609</v>
      </c>
      <c r="F59" s="14">
        <f>F56*$D$10</f>
        <v>24.695310853010668</v>
      </c>
      <c r="G59" s="14">
        <f>G56*$D$10</f>
        <v>24.871969847729655</v>
      </c>
      <c r="H59" s="26"/>
      <c r="N59" s="14"/>
      <c r="O59" s="14"/>
      <c r="P59" s="14"/>
      <c r="Q59" s="14"/>
      <c r="R59" s="14"/>
    </row>
    <row r="60" spans="1:19" x14ac:dyDescent="0.25">
      <c r="A60" s="2"/>
      <c r="B60" s="2"/>
      <c r="C60" s="14"/>
      <c r="D60" s="14"/>
      <c r="E60" s="14"/>
      <c r="F60" s="14"/>
      <c r="G60" s="14"/>
      <c r="H60" s="26"/>
      <c r="N60" s="14"/>
      <c r="O60" s="14"/>
      <c r="P60" s="14"/>
      <c r="Q60" s="14"/>
      <c r="R60" s="14"/>
    </row>
    <row r="61" spans="1:19" x14ac:dyDescent="0.25">
      <c r="A61" s="4">
        <v>31</v>
      </c>
      <c r="B61" s="5" t="s">
        <v>10</v>
      </c>
      <c r="C61" s="6">
        <f>('Løntabel juni 2024'!C62/160.33)*(1+$D$7)</f>
        <v>221.90364542857921</v>
      </c>
      <c r="D61" s="6">
        <f>('Løntabel juni 2024'!D62/160.33)*(1+$D$7)</f>
        <v>224.08594920281755</v>
      </c>
      <c r="E61" s="6">
        <f>('Løntabel juni 2024'!E62/160.33)*(1+$D$7)</f>
        <v>225.59621094131612</v>
      </c>
      <c r="F61" s="6">
        <f>('Løntabel juni 2024'!F62/160.33)*(1+$D$7)</f>
        <v>227.77851471555439</v>
      </c>
      <c r="G61" s="6">
        <f>('Løntabel juni 2024'!G62/160.33)*(1+$D$7)</f>
        <v>229.28877645405294</v>
      </c>
      <c r="N61" s="14"/>
      <c r="O61" s="14"/>
      <c r="P61" s="14"/>
      <c r="Q61" s="14"/>
      <c r="R61" s="14"/>
    </row>
    <row r="62" spans="1:19" x14ac:dyDescent="0.25">
      <c r="A62" s="2"/>
      <c r="B62" s="2" t="s">
        <v>16</v>
      </c>
      <c r="C62" s="14">
        <f>C61*$D$9</f>
        <v>12.204700498571857</v>
      </c>
      <c r="D62" s="14">
        <f>D61*$D$9</f>
        <v>12.324727206154964</v>
      </c>
      <c r="E62" s="14">
        <f>E61*$D$9</f>
        <v>12.407791601772386</v>
      </c>
      <c r="F62" s="14">
        <f>F61*$D$9</f>
        <v>12.527818309355492</v>
      </c>
      <c r="G62" s="14">
        <f>G61*$D$9</f>
        <v>12.610882704972912</v>
      </c>
      <c r="H62" s="26"/>
      <c r="N62" s="14"/>
      <c r="O62" s="14"/>
      <c r="P62" s="14"/>
      <c r="Q62" s="14"/>
      <c r="R62" s="14"/>
      <c r="S62" s="26"/>
    </row>
    <row r="63" spans="1:19" x14ac:dyDescent="0.25">
      <c r="A63" s="2"/>
      <c r="B63" s="2" t="s">
        <v>22</v>
      </c>
      <c r="C63" s="14">
        <f>C61-C62</f>
        <v>209.69894493000734</v>
      </c>
      <c r="D63" s="14">
        <f>D61-D62</f>
        <v>211.76122199666258</v>
      </c>
      <c r="E63" s="14">
        <f>E61-E62</f>
        <v>213.18841933954374</v>
      </c>
      <c r="F63" s="14">
        <f>F61-F62</f>
        <v>215.2506964061989</v>
      </c>
      <c r="G63" s="14">
        <f>G61-G62</f>
        <v>216.67789374908003</v>
      </c>
      <c r="H63" s="26"/>
      <c r="N63" s="14"/>
      <c r="O63" s="14"/>
      <c r="P63" s="14"/>
      <c r="Q63" s="14"/>
      <c r="R63" s="14"/>
    </row>
    <row r="64" spans="1:19" x14ac:dyDescent="0.25">
      <c r="A64" s="2"/>
      <c r="B64" s="2" t="s">
        <v>27</v>
      </c>
      <c r="C64" s="14">
        <f>C61*$D$10</f>
        <v>24.409400997143713</v>
      </c>
      <c r="D64" s="14">
        <f>D61*$D$10</f>
        <v>24.649454412309929</v>
      </c>
      <c r="E64" s="14">
        <f>E61*$D$10</f>
        <v>24.815583203544772</v>
      </c>
      <c r="F64" s="14">
        <f>F61*$D$10</f>
        <v>25.055636618710984</v>
      </c>
      <c r="G64" s="14">
        <f>G61*$D$10</f>
        <v>25.221765409945824</v>
      </c>
      <c r="N64" s="14"/>
      <c r="O64" s="14"/>
      <c r="P64" s="14"/>
      <c r="Q64" s="14"/>
      <c r="R64" s="14"/>
    </row>
    <row r="65" spans="1:18" ht="13" x14ac:dyDescent="0.3">
      <c r="A65" s="2"/>
      <c r="B65" s="1"/>
      <c r="C65" s="2"/>
      <c r="D65" s="2"/>
      <c r="E65" s="2"/>
      <c r="F65" s="2"/>
      <c r="G65" s="2"/>
      <c r="N65" s="14"/>
      <c r="O65" s="14"/>
      <c r="P65" s="14"/>
      <c r="Q65" s="14"/>
      <c r="R65" s="14"/>
    </row>
    <row r="66" spans="1:18" ht="13" x14ac:dyDescent="0.3">
      <c r="A66" s="2"/>
      <c r="B66" s="1"/>
      <c r="C66" s="1" t="s">
        <v>67</v>
      </c>
      <c r="D66" s="2"/>
      <c r="E66" s="2"/>
      <c r="F66" s="2"/>
      <c r="G66" s="2"/>
      <c r="N66" s="14"/>
      <c r="O66" s="14"/>
      <c r="P66" s="14"/>
      <c r="Q66" s="14"/>
      <c r="R66" s="14"/>
    </row>
    <row r="67" spans="1:18" x14ac:dyDescent="0.25">
      <c r="A67" s="4">
        <v>39</v>
      </c>
      <c r="B67" s="5" t="s">
        <v>10</v>
      </c>
      <c r="C67" s="6">
        <f>('Løntabel juni 2024'!C68/160.33)*(1+$D$7)</f>
        <v>254.38969395896893</v>
      </c>
      <c r="D67" s="6">
        <f>('Løntabel juni 2024'!D68/160.33)*(1+$D$7)</f>
        <v>255.13589235727301</v>
      </c>
      <c r="E67" s="6">
        <f>('Løntabel juni 2024'!E68/160.33)*(1+$D$7)</f>
        <v>255.65214839621129</v>
      </c>
      <c r="F67" s="6">
        <f>('Løntabel juni 2024'!F68/160.33)*(1+$D$7)</f>
        <v>256.39840442993153</v>
      </c>
      <c r="G67" s="6">
        <f>('Løntabel juni 2024'!G68/160.33)*(1+$D$7)</f>
        <v>256.91547652163035</v>
      </c>
      <c r="N67" s="14"/>
      <c r="O67" s="14"/>
      <c r="P67" s="14"/>
      <c r="Q67" s="14"/>
      <c r="R67" s="14"/>
    </row>
    <row r="68" spans="1:18" x14ac:dyDescent="0.25">
      <c r="A68" s="2"/>
      <c r="B68" s="2" t="s">
        <v>16</v>
      </c>
      <c r="C68" s="14">
        <f>C67*$D$9</f>
        <v>13.991433167743292</v>
      </c>
      <c r="D68" s="14">
        <f t="shared" ref="D68:F68" si="2">D67*$D$9</f>
        <v>14.032474079650015</v>
      </c>
      <c r="E68" s="14">
        <f>E67*$D$9</f>
        <v>14.060868161791621</v>
      </c>
      <c r="F68" s="14">
        <f t="shared" si="2"/>
        <v>14.101912243646234</v>
      </c>
      <c r="G68" s="14">
        <f>G67*$D$9</f>
        <v>14.130351208689669</v>
      </c>
      <c r="N68" s="28"/>
    </row>
    <row r="69" spans="1:18" x14ac:dyDescent="0.25">
      <c r="A69" s="2"/>
      <c r="B69" s="2" t="s">
        <v>22</v>
      </c>
      <c r="C69" s="14">
        <f>C67-C68</f>
        <v>240.39826079122565</v>
      </c>
      <c r="D69" s="14">
        <f t="shared" ref="D69:F69" si="3">D67-D68</f>
        <v>241.10341827762301</v>
      </c>
      <c r="E69" s="14">
        <f t="shared" si="3"/>
        <v>241.59128023441966</v>
      </c>
      <c r="F69" s="14">
        <f t="shared" si="3"/>
        <v>242.29649218628529</v>
      </c>
      <c r="G69" s="14">
        <f>G67-G68</f>
        <v>242.78512531294069</v>
      </c>
      <c r="N69" s="28"/>
    </row>
    <row r="70" spans="1:18" x14ac:dyDescent="0.25">
      <c r="A70" s="2"/>
      <c r="B70" s="2" t="s">
        <v>27</v>
      </c>
      <c r="C70" s="14">
        <f>C67*$D$10</f>
        <v>27.982866335486584</v>
      </c>
      <c r="D70" s="14">
        <f t="shared" ref="D70:F70" si="4">D67*$D$10</f>
        <v>28.06494815930003</v>
      </c>
      <c r="E70" s="14">
        <f t="shared" si="4"/>
        <v>28.121736323583242</v>
      </c>
      <c r="F70" s="14">
        <f t="shared" si="4"/>
        <v>28.203824487292469</v>
      </c>
      <c r="G70" s="14">
        <f>G67*$D$10</f>
        <v>28.260702417379338</v>
      </c>
    </row>
    <row r="71" spans="1:18" x14ac:dyDescent="0.25">
      <c r="C71" s="14"/>
      <c r="D71" s="14"/>
      <c r="E71" s="14"/>
      <c r="F71" s="14"/>
      <c r="G71" s="14"/>
    </row>
    <row r="72" spans="1:18" x14ac:dyDescent="0.25">
      <c r="C72" s="14"/>
      <c r="D72" s="14"/>
      <c r="E72" s="14"/>
      <c r="F72" s="14"/>
      <c r="G72" s="14"/>
    </row>
    <row r="73" spans="1:18" x14ac:dyDescent="0.25">
      <c r="C73" s="14"/>
      <c r="D73" s="14"/>
      <c r="E73" s="14"/>
      <c r="F73" s="14"/>
      <c r="G73" s="14"/>
    </row>
    <row r="74" spans="1:18" x14ac:dyDescent="0.25">
      <c r="C74" s="14"/>
      <c r="D74" s="14"/>
      <c r="E74" s="14"/>
      <c r="F74" s="14"/>
      <c r="G74" s="14"/>
    </row>
    <row r="75" spans="1:18" x14ac:dyDescent="0.25">
      <c r="C75" s="14"/>
      <c r="D75" s="14"/>
      <c r="E75" s="14"/>
      <c r="F75" s="14"/>
      <c r="G75" s="14"/>
    </row>
    <row r="76" spans="1:18" x14ac:dyDescent="0.25">
      <c r="C76" s="14"/>
      <c r="D76" s="14"/>
      <c r="E76" s="14"/>
      <c r="F76" s="14"/>
      <c r="G76" s="14"/>
    </row>
    <row r="77" spans="1:18" x14ac:dyDescent="0.25">
      <c r="C77" s="14"/>
      <c r="D77" s="14"/>
      <c r="E77" s="14"/>
      <c r="F77" s="14"/>
      <c r="G77" s="14"/>
    </row>
    <row r="78" spans="1:18" x14ac:dyDescent="0.25">
      <c r="C78" s="14"/>
      <c r="D78" s="14"/>
      <c r="E78" s="14"/>
      <c r="F78" s="14"/>
      <c r="G78" s="14"/>
    </row>
    <row r="79" spans="1:18" x14ac:dyDescent="0.25">
      <c r="C79" s="14"/>
      <c r="D79" s="14"/>
      <c r="E79" s="14"/>
      <c r="F79" s="14"/>
      <c r="G79" s="14"/>
    </row>
    <row r="80" spans="1:18" x14ac:dyDescent="0.25">
      <c r="C80" s="14"/>
      <c r="D80" s="14"/>
      <c r="E80" s="14"/>
      <c r="F80" s="14"/>
      <c r="G80" s="14"/>
    </row>
    <row r="81" spans="3:7" x14ac:dyDescent="0.25">
      <c r="C81" s="14"/>
      <c r="D81" s="14"/>
      <c r="E81" s="14"/>
      <c r="F81" s="14"/>
      <c r="G81" s="14"/>
    </row>
    <row r="82" spans="3:7" x14ac:dyDescent="0.25">
      <c r="C82" s="14"/>
      <c r="D82" s="14"/>
      <c r="E82" s="14"/>
      <c r="F82" s="14"/>
      <c r="G82" s="14"/>
    </row>
    <row r="83" spans="3:7" x14ac:dyDescent="0.25">
      <c r="C83" s="14"/>
      <c r="D83" s="14"/>
      <c r="E83" s="14"/>
      <c r="F83" s="14"/>
      <c r="G83" s="14"/>
    </row>
    <row r="84" spans="3:7" x14ac:dyDescent="0.25">
      <c r="C84" s="14"/>
      <c r="D84" s="14"/>
      <c r="E84" s="14"/>
      <c r="F84" s="14"/>
      <c r="G84" s="14"/>
    </row>
    <row r="85" spans="3:7" x14ac:dyDescent="0.25">
      <c r="C85" s="14"/>
      <c r="D85" s="14"/>
      <c r="E85" s="14"/>
      <c r="F85" s="14"/>
      <c r="G85" s="14"/>
    </row>
    <row r="86" spans="3:7" x14ac:dyDescent="0.25">
      <c r="C86" s="14"/>
      <c r="D86" s="14"/>
      <c r="E86" s="14"/>
      <c r="F86" s="14"/>
      <c r="G86" s="14"/>
    </row>
    <row r="87" spans="3:7" x14ac:dyDescent="0.25">
      <c r="C87" s="14"/>
      <c r="D87" s="14"/>
      <c r="E87" s="14"/>
      <c r="F87" s="14"/>
      <c r="G87" s="14"/>
    </row>
    <row r="88" spans="3:7" x14ac:dyDescent="0.25">
      <c r="C88" s="14"/>
      <c r="D88" s="14"/>
      <c r="E88" s="14"/>
      <c r="F88" s="14"/>
      <c r="G88" s="14"/>
    </row>
    <row r="89" spans="3:7" x14ac:dyDescent="0.25">
      <c r="C89" s="14"/>
      <c r="D89" s="14"/>
      <c r="E89" s="14"/>
      <c r="F89" s="14"/>
      <c r="G89" s="14"/>
    </row>
    <row r="90" spans="3:7" x14ac:dyDescent="0.25">
      <c r="C90" s="14"/>
      <c r="D90" s="14"/>
      <c r="E90" s="14"/>
      <c r="F90" s="14"/>
      <c r="G90" s="14"/>
    </row>
    <row r="91" spans="3:7" x14ac:dyDescent="0.25">
      <c r="C91" s="14"/>
      <c r="D91" s="14"/>
      <c r="E91" s="14"/>
      <c r="F91" s="14"/>
      <c r="G91" s="14"/>
    </row>
    <row r="92" spans="3:7" x14ac:dyDescent="0.25">
      <c r="C92" s="14"/>
      <c r="D92" s="14"/>
      <c r="E92" s="14"/>
      <c r="F92" s="14"/>
      <c r="G92" s="14"/>
    </row>
    <row r="93" spans="3:7" x14ac:dyDescent="0.25">
      <c r="C93" s="14"/>
      <c r="D93" s="14"/>
      <c r="E93" s="14"/>
      <c r="F93" s="14"/>
      <c r="G93" s="14"/>
    </row>
    <row r="94" spans="3:7" x14ac:dyDescent="0.25">
      <c r="C94" s="14"/>
      <c r="D94" s="14"/>
      <c r="E94" s="14"/>
      <c r="F94" s="14"/>
      <c r="G94" s="14"/>
    </row>
    <row r="95" spans="3:7" x14ac:dyDescent="0.25">
      <c r="C95" s="14"/>
      <c r="D95" s="14"/>
      <c r="E95" s="14"/>
      <c r="F95" s="14"/>
      <c r="G95" s="14"/>
    </row>
    <row r="96" spans="3:7" x14ac:dyDescent="0.25">
      <c r="C96" s="14"/>
      <c r="D96" s="14"/>
      <c r="E96" s="14"/>
      <c r="F96" s="14"/>
      <c r="G96" s="14"/>
    </row>
    <row r="97" spans="3:7" x14ac:dyDescent="0.25">
      <c r="C97" s="14"/>
      <c r="D97" s="14"/>
      <c r="E97" s="14"/>
      <c r="F97" s="14"/>
      <c r="G97" s="14"/>
    </row>
    <row r="98" spans="3:7" x14ac:dyDescent="0.25">
      <c r="C98" s="14"/>
      <c r="D98" s="14"/>
      <c r="E98" s="14"/>
      <c r="F98" s="14"/>
      <c r="G98" s="14"/>
    </row>
    <row r="99" spans="3:7" x14ac:dyDescent="0.25">
      <c r="C99" s="14"/>
      <c r="D99" s="14"/>
      <c r="E99" s="14"/>
      <c r="F99" s="14"/>
      <c r="G99" s="14"/>
    </row>
    <row r="100" spans="3:7" x14ac:dyDescent="0.25">
      <c r="C100" s="14"/>
      <c r="D100" s="14"/>
      <c r="E100" s="14"/>
      <c r="F100" s="14"/>
      <c r="G100" s="14"/>
    </row>
    <row r="101" spans="3:7" x14ac:dyDescent="0.25">
      <c r="C101" s="14"/>
      <c r="D101" s="14"/>
      <c r="E101" s="14"/>
      <c r="F101" s="14"/>
      <c r="G101" s="14"/>
    </row>
    <row r="102" spans="3:7" x14ac:dyDescent="0.25">
      <c r="C102" s="14"/>
      <c r="D102" s="14"/>
      <c r="E102" s="14"/>
      <c r="F102" s="14"/>
      <c r="G102" s="14"/>
    </row>
    <row r="103" spans="3:7" x14ac:dyDescent="0.25">
      <c r="C103" s="14"/>
      <c r="D103" s="14"/>
      <c r="E103" s="14"/>
      <c r="F103" s="14"/>
      <c r="G103" s="14"/>
    </row>
    <row r="104" spans="3:7" x14ac:dyDescent="0.25">
      <c r="C104" s="14"/>
      <c r="D104" s="14"/>
      <c r="E104" s="14"/>
      <c r="F104" s="14"/>
      <c r="G104" s="14"/>
    </row>
    <row r="105" spans="3:7" x14ac:dyDescent="0.25">
      <c r="C105" s="14"/>
      <c r="D105" s="14"/>
      <c r="E105" s="14"/>
      <c r="F105" s="14"/>
      <c r="G105" s="14"/>
    </row>
    <row r="106" spans="3:7" x14ac:dyDescent="0.25">
      <c r="C106" s="14"/>
      <c r="D106" s="14"/>
      <c r="E106" s="14"/>
      <c r="F106" s="14"/>
      <c r="G106" s="14"/>
    </row>
    <row r="107" spans="3:7" x14ac:dyDescent="0.25">
      <c r="C107" s="14"/>
      <c r="D107" s="14"/>
      <c r="E107" s="14"/>
      <c r="F107" s="14"/>
      <c r="G107" s="14"/>
    </row>
    <row r="108" spans="3:7" x14ac:dyDescent="0.25">
      <c r="C108" s="14"/>
      <c r="D108" s="14"/>
      <c r="E108" s="14"/>
      <c r="F108" s="14"/>
      <c r="G108" s="14"/>
    </row>
    <row r="109" spans="3:7" x14ac:dyDescent="0.25">
      <c r="C109" s="14"/>
      <c r="D109" s="14"/>
      <c r="E109" s="14"/>
      <c r="F109" s="14"/>
      <c r="G109" s="14"/>
    </row>
    <row r="110" spans="3:7" x14ac:dyDescent="0.25">
      <c r="C110" s="14"/>
      <c r="D110" s="14"/>
      <c r="E110" s="14"/>
      <c r="F110" s="14"/>
      <c r="G110" s="14"/>
    </row>
    <row r="111" spans="3:7" x14ac:dyDescent="0.25">
      <c r="C111" s="14"/>
      <c r="D111" s="14"/>
      <c r="E111" s="14"/>
      <c r="F111" s="14"/>
      <c r="G111" s="14"/>
    </row>
    <row r="112" spans="3:7" x14ac:dyDescent="0.25">
      <c r="C112" s="14"/>
      <c r="D112" s="14"/>
      <c r="E112" s="14"/>
      <c r="F112" s="14"/>
      <c r="G112" s="14"/>
    </row>
    <row r="113" spans="3:7" x14ac:dyDescent="0.25">
      <c r="C113" s="14"/>
      <c r="D113" s="14"/>
      <c r="E113" s="14"/>
      <c r="F113" s="14"/>
      <c r="G113" s="14"/>
    </row>
    <row r="114" spans="3:7" x14ac:dyDescent="0.25">
      <c r="C114" s="14"/>
      <c r="D114" s="14"/>
      <c r="E114" s="14"/>
      <c r="F114" s="14"/>
      <c r="G114" s="14"/>
    </row>
    <row r="115" spans="3:7" x14ac:dyDescent="0.25">
      <c r="C115" s="14"/>
      <c r="D115" s="14"/>
      <c r="E115" s="14"/>
      <c r="F115" s="14"/>
      <c r="G115" s="14"/>
    </row>
    <row r="116" spans="3:7" x14ac:dyDescent="0.25">
      <c r="C116" s="14"/>
      <c r="D116" s="14"/>
      <c r="E116" s="14"/>
      <c r="F116" s="14"/>
      <c r="G116" s="14"/>
    </row>
    <row r="117" spans="3:7" x14ac:dyDescent="0.25">
      <c r="C117" s="14"/>
      <c r="D117" s="14"/>
      <c r="E117" s="14"/>
      <c r="F117" s="14"/>
      <c r="G117" s="14"/>
    </row>
    <row r="118" spans="3:7" x14ac:dyDescent="0.25">
      <c r="C118" s="14"/>
      <c r="D118" s="14"/>
      <c r="E118" s="14"/>
      <c r="F118" s="14"/>
      <c r="G118" s="14"/>
    </row>
    <row r="119" spans="3:7" x14ac:dyDescent="0.25">
      <c r="C119" s="14"/>
      <c r="D119" s="14"/>
      <c r="E119" s="14"/>
      <c r="F119" s="14"/>
      <c r="G119" s="14"/>
    </row>
    <row r="120" spans="3:7" x14ac:dyDescent="0.25">
      <c r="C120" s="14"/>
      <c r="D120" s="14"/>
      <c r="E120" s="14"/>
      <c r="F120" s="14"/>
      <c r="G120" s="14"/>
    </row>
    <row r="121" spans="3:7" x14ac:dyDescent="0.25">
      <c r="C121" s="14"/>
      <c r="D121" s="14"/>
      <c r="E121" s="14"/>
      <c r="F121" s="14"/>
      <c r="G121" s="14"/>
    </row>
    <row r="122" spans="3:7" x14ac:dyDescent="0.25">
      <c r="C122" s="14"/>
      <c r="D122" s="14"/>
      <c r="E122" s="14"/>
      <c r="F122" s="14"/>
      <c r="G122" s="14"/>
    </row>
    <row r="123" spans="3:7" x14ac:dyDescent="0.25">
      <c r="C123" s="14"/>
      <c r="D123" s="14"/>
      <c r="E123" s="14"/>
      <c r="F123" s="14"/>
      <c r="G123" s="14"/>
    </row>
    <row r="124" spans="3:7" x14ac:dyDescent="0.25">
      <c r="C124" s="14"/>
      <c r="D124" s="14"/>
      <c r="E124" s="14"/>
      <c r="F124" s="14"/>
      <c r="G124" s="14"/>
    </row>
    <row r="125" spans="3:7" x14ac:dyDescent="0.25">
      <c r="C125" s="14"/>
      <c r="D125" s="14"/>
      <c r="E125" s="14"/>
      <c r="F125" s="14"/>
      <c r="G125" s="14"/>
    </row>
    <row r="126" spans="3:7" x14ac:dyDescent="0.25">
      <c r="C126" s="14"/>
      <c r="D126" s="14"/>
      <c r="E126" s="14"/>
      <c r="F126" s="14"/>
      <c r="G126" s="14"/>
    </row>
    <row r="127" spans="3:7" x14ac:dyDescent="0.25">
      <c r="C127" s="14"/>
      <c r="D127" s="14"/>
      <c r="E127" s="14"/>
      <c r="F127" s="14"/>
      <c r="G127" s="14"/>
    </row>
    <row r="128" spans="3:7" x14ac:dyDescent="0.25">
      <c r="C128" s="14"/>
      <c r="D128" s="14"/>
      <c r="E128" s="14"/>
      <c r="F128" s="14"/>
      <c r="G128" s="14"/>
    </row>
    <row r="129" spans="3:7" x14ac:dyDescent="0.25">
      <c r="C129" s="14"/>
      <c r="D129" s="14"/>
      <c r="E129" s="14"/>
      <c r="F129" s="14"/>
      <c r="G129" s="14"/>
    </row>
    <row r="130" spans="3:7" x14ac:dyDescent="0.25">
      <c r="C130" s="14"/>
      <c r="D130" s="14"/>
      <c r="E130" s="14"/>
      <c r="F130" s="14"/>
      <c r="G130" s="14"/>
    </row>
    <row r="131" spans="3:7" x14ac:dyDescent="0.25">
      <c r="C131" s="14"/>
      <c r="D131" s="14"/>
      <c r="E131" s="14"/>
      <c r="F131" s="14"/>
      <c r="G131" s="14"/>
    </row>
    <row r="132" spans="3:7" x14ac:dyDescent="0.25">
      <c r="C132" s="14"/>
      <c r="D132" s="14"/>
      <c r="E132" s="14"/>
      <c r="F132" s="14"/>
      <c r="G132" s="14"/>
    </row>
    <row r="133" spans="3:7" x14ac:dyDescent="0.25">
      <c r="C133" s="14"/>
      <c r="D133" s="14"/>
      <c r="E133" s="14"/>
      <c r="F133" s="14"/>
      <c r="G133" s="14"/>
    </row>
    <row r="134" spans="3:7" x14ac:dyDescent="0.25">
      <c r="C134" s="14"/>
      <c r="D134" s="14"/>
      <c r="E134" s="14"/>
      <c r="F134" s="14"/>
      <c r="G134" s="14"/>
    </row>
    <row r="135" spans="3:7" x14ac:dyDescent="0.25">
      <c r="C135" s="14"/>
      <c r="D135" s="14"/>
      <c r="E135" s="14"/>
      <c r="F135" s="14"/>
      <c r="G135" s="14"/>
    </row>
    <row r="136" spans="3:7" x14ac:dyDescent="0.25">
      <c r="C136" s="14"/>
      <c r="D136" s="14"/>
      <c r="E136" s="14"/>
      <c r="F136" s="14"/>
      <c r="G136" s="14"/>
    </row>
    <row r="137" spans="3:7" x14ac:dyDescent="0.25">
      <c r="C137" s="14"/>
      <c r="D137" s="14"/>
      <c r="E137" s="14"/>
      <c r="F137" s="14"/>
      <c r="G137" s="14"/>
    </row>
    <row r="138" spans="3:7" x14ac:dyDescent="0.25">
      <c r="C138" s="14"/>
      <c r="D138" s="14"/>
      <c r="E138" s="14"/>
      <c r="F138" s="14"/>
      <c r="G138" s="14"/>
    </row>
    <row r="139" spans="3:7" x14ac:dyDescent="0.25">
      <c r="C139" s="14"/>
      <c r="D139" s="14"/>
      <c r="E139" s="14"/>
      <c r="F139" s="14"/>
      <c r="G139" s="14"/>
    </row>
    <row r="140" spans="3:7" x14ac:dyDescent="0.25">
      <c r="C140" s="14"/>
      <c r="D140" s="14"/>
      <c r="E140" s="14"/>
      <c r="F140" s="14"/>
      <c r="G140" s="14"/>
    </row>
    <row r="141" spans="3:7" x14ac:dyDescent="0.25">
      <c r="C141" s="14"/>
      <c r="D141" s="14"/>
      <c r="E141" s="14"/>
      <c r="F141" s="14"/>
      <c r="G141" s="14"/>
    </row>
    <row r="142" spans="3:7" x14ac:dyDescent="0.25">
      <c r="C142" s="14"/>
      <c r="D142" s="14"/>
      <c r="E142" s="14"/>
      <c r="F142" s="14"/>
      <c r="G142" s="14"/>
    </row>
    <row r="143" spans="3:7" x14ac:dyDescent="0.25">
      <c r="C143" s="14"/>
      <c r="D143" s="14"/>
      <c r="E143" s="14"/>
      <c r="F143" s="14"/>
      <c r="G143" s="14"/>
    </row>
    <row r="144" spans="3:7" x14ac:dyDescent="0.25">
      <c r="C144" s="14"/>
      <c r="D144" s="14"/>
      <c r="E144" s="14"/>
      <c r="F144" s="14"/>
      <c r="G144" s="14"/>
    </row>
    <row r="145" spans="3:7" x14ac:dyDescent="0.25">
      <c r="C145" s="14"/>
      <c r="D145" s="14"/>
      <c r="E145" s="14"/>
      <c r="F145" s="14"/>
      <c r="G145" s="14"/>
    </row>
    <row r="146" spans="3:7" x14ac:dyDescent="0.25">
      <c r="C146" s="14"/>
      <c r="D146" s="14"/>
      <c r="E146" s="14"/>
      <c r="F146" s="14"/>
      <c r="G146" s="14"/>
    </row>
    <row r="147" spans="3:7" x14ac:dyDescent="0.25">
      <c r="C147" s="14"/>
      <c r="D147" s="14"/>
      <c r="E147" s="14"/>
      <c r="F147" s="14"/>
      <c r="G147" s="14"/>
    </row>
    <row r="148" spans="3:7" x14ac:dyDescent="0.25">
      <c r="C148" s="14"/>
      <c r="D148" s="14"/>
      <c r="E148" s="14"/>
      <c r="F148" s="14"/>
      <c r="G148" s="14"/>
    </row>
    <row r="149" spans="3:7" x14ac:dyDescent="0.25">
      <c r="C149" s="14"/>
      <c r="D149" s="14"/>
      <c r="E149" s="14"/>
      <c r="F149" s="14"/>
      <c r="G149" s="14"/>
    </row>
    <row r="150" spans="3:7" x14ac:dyDescent="0.25">
      <c r="C150" s="14"/>
      <c r="D150" s="14"/>
      <c r="E150" s="14"/>
      <c r="F150" s="14"/>
      <c r="G150" s="14"/>
    </row>
    <row r="151" spans="3:7" x14ac:dyDescent="0.25">
      <c r="C151" s="14"/>
      <c r="D151" s="14"/>
      <c r="E151" s="14"/>
      <c r="F151" s="14"/>
      <c r="G151" s="14"/>
    </row>
    <row r="152" spans="3:7" x14ac:dyDescent="0.25">
      <c r="C152" s="14"/>
      <c r="D152" s="14"/>
      <c r="E152" s="14"/>
      <c r="F152" s="14"/>
      <c r="G152" s="14"/>
    </row>
    <row r="153" spans="3:7" x14ac:dyDescent="0.25">
      <c r="C153" s="14"/>
      <c r="D153" s="14"/>
      <c r="E153" s="14"/>
      <c r="F153" s="14"/>
      <c r="G153" s="14"/>
    </row>
    <row r="154" spans="3:7" x14ac:dyDescent="0.25">
      <c r="C154" s="14"/>
      <c r="D154" s="14"/>
      <c r="E154" s="14"/>
      <c r="F154" s="14"/>
      <c r="G154" s="14"/>
    </row>
    <row r="155" spans="3:7" x14ac:dyDescent="0.25">
      <c r="C155" s="14"/>
      <c r="D155" s="14"/>
      <c r="E155" s="14"/>
      <c r="F155" s="14"/>
      <c r="G155" s="14"/>
    </row>
    <row r="156" spans="3:7" x14ac:dyDescent="0.25">
      <c r="C156" s="14"/>
      <c r="D156" s="14"/>
      <c r="E156" s="14"/>
      <c r="F156" s="14"/>
      <c r="G156" s="14"/>
    </row>
    <row r="157" spans="3:7" x14ac:dyDescent="0.25">
      <c r="C157" s="14"/>
      <c r="D157" s="14"/>
      <c r="E157" s="14"/>
      <c r="F157" s="14"/>
      <c r="G157" s="14"/>
    </row>
    <row r="158" spans="3:7" x14ac:dyDescent="0.25">
      <c r="C158" s="14"/>
      <c r="D158" s="14"/>
      <c r="E158" s="14"/>
      <c r="F158" s="14"/>
      <c r="G158" s="14"/>
    </row>
    <row r="159" spans="3:7" x14ac:dyDescent="0.25">
      <c r="C159" s="14"/>
      <c r="D159" s="14"/>
      <c r="E159" s="14"/>
      <c r="F159" s="14"/>
      <c r="G159" s="14"/>
    </row>
    <row r="160" spans="3:7" x14ac:dyDescent="0.25">
      <c r="C160" s="14"/>
      <c r="D160" s="14"/>
      <c r="E160" s="14"/>
      <c r="F160" s="14"/>
      <c r="G160" s="14"/>
    </row>
    <row r="161" spans="3:7" x14ac:dyDescent="0.25">
      <c r="C161" s="14"/>
      <c r="D161" s="14"/>
      <c r="E161" s="14"/>
      <c r="F161" s="14"/>
      <c r="G161" s="14"/>
    </row>
    <row r="162" spans="3:7" x14ac:dyDescent="0.25">
      <c r="C162" s="14"/>
      <c r="D162" s="14"/>
      <c r="E162" s="14"/>
      <c r="F162" s="14"/>
      <c r="G162" s="14"/>
    </row>
    <row r="163" spans="3:7" x14ac:dyDescent="0.25">
      <c r="C163" s="14"/>
      <c r="D163" s="14"/>
      <c r="E163" s="14"/>
      <c r="F163" s="14"/>
      <c r="G163" s="14"/>
    </row>
    <row r="164" spans="3:7" x14ac:dyDescent="0.25">
      <c r="C164" s="14"/>
      <c r="D164" s="14"/>
      <c r="E164" s="14"/>
      <c r="F164" s="14"/>
      <c r="G164" s="14"/>
    </row>
    <row r="165" spans="3:7" x14ac:dyDescent="0.25">
      <c r="C165" s="14"/>
      <c r="D165" s="14"/>
      <c r="E165" s="14"/>
      <c r="F165" s="14"/>
      <c r="G165" s="14"/>
    </row>
    <row r="166" spans="3:7" x14ac:dyDescent="0.25">
      <c r="C166" s="14"/>
      <c r="D166" s="14"/>
      <c r="E166" s="14"/>
      <c r="F166" s="14"/>
      <c r="G166" s="14"/>
    </row>
    <row r="167" spans="3:7" x14ac:dyDescent="0.25">
      <c r="C167" s="14"/>
      <c r="D167" s="14"/>
      <c r="E167" s="14"/>
      <c r="F167" s="14"/>
      <c r="G167" s="14"/>
    </row>
    <row r="168" spans="3:7" x14ac:dyDescent="0.25">
      <c r="C168" s="14"/>
      <c r="D168" s="14"/>
      <c r="E168" s="14"/>
      <c r="F168" s="14"/>
      <c r="G168" s="14"/>
    </row>
    <row r="169" spans="3:7" x14ac:dyDescent="0.25">
      <c r="C169" s="14"/>
      <c r="D169" s="14"/>
      <c r="E169" s="14"/>
      <c r="F169" s="14"/>
      <c r="G169" s="14"/>
    </row>
    <row r="170" spans="3:7" x14ac:dyDescent="0.25">
      <c r="C170" s="14"/>
      <c r="D170" s="14"/>
      <c r="E170" s="14"/>
      <c r="F170" s="14"/>
      <c r="G170" s="14"/>
    </row>
    <row r="171" spans="3:7" x14ac:dyDescent="0.25">
      <c r="C171" s="14"/>
      <c r="D171" s="14"/>
      <c r="E171" s="14"/>
      <c r="F171" s="14"/>
      <c r="G171" s="14"/>
    </row>
    <row r="172" spans="3:7" x14ac:dyDescent="0.25">
      <c r="C172" s="14"/>
      <c r="D172" s="14"/>
      <c r="E172" s="14"/>
      <c r="F172" s="14"/>
      <c r="G172" s="14"/>
    </row>
    <row r="173" spans="3:7" x14ac:dyDescent="0.25">
      <c r="C173" s="14"/>
      <c r="D173" s="14"/>
      <c r="E173" s="14"/>
      <c r="F173" s="14"/>
      <c r="G173" s="14"/>
    </row>
    <row r="174" spans="3:7" x14ac:dyDescent="0.25">
      <c r="C174" s="14"/>
      <c r="D174" s="14"/>
      <c r="E174" s="14"/>
      <c r="F174" s="14"/>
      <c r="G174" s="14"/>
    </row>
    <row r="175" spans="3:7" x14ac:dyDescent="0.25">
      <c r="C175" s="14"/>
      <c r="D175" s="14"/>
      <c r="E175" s="14"/>
      <c r="F175" s="14"/>
      <c r="G175" s="14"/>
    </row>
    <row r="176" spans="3:7" x14ac:dyDescent="0.25">
      <c r="C176" s="14"/>
      <c r="D176" s="14"/>
      <c r="E176" s="14"/>
      <c r="F176" s="14"/>
      <c r="G176" s="14"/>
    </row>
    <row r="177" spans="3:7" x14ac:dyDescent="0.25">
      <c r="C177" s="14"/>
      <c r="D177" s="14"/>
      <c r="E177" s="14"/>
      <c r="F177" s="14"/>
      <c r="G177" s="14"/>
    </row>
    <row r="178" spans="3:7" x14ac:dyDescent="0.25">
      <c r="C178" s="14"/>
      <c r="D178" s="14"/>
      <c r="E178" s="14"/>
      <c r="F178" s="14"/>
      <c r="G178" s="14"/>
    </row>
    <row r="179" spans="3:7" x14ac:dyDescent="0.25">
      <c r="C179" s="14"/>
      <c r="D179" s="14"/>
      <c r="E179" s="14"/>
      <c r="F179" s="14"/>
      <c r="G179" s="14"/>
    </row>
    <row r="180" spans="3:7" x14ac:dyDescent="0.25">
      <c r="C180" s="14"/>
      <c r="D180" s="14"/>
      <c r="E180" s="14"/>
      <c r="F180" s="14"/>
      <c r="G180" s="14"/>
    </row>
    <row r="181" spans="3:7" x14ac:dyDescent="0.25">
      <c r="C181" s="14"/>
      <c r="D181" s="14"/>
      <c r="E181" s="14"/>
      <c r="F181" s="14"/>
      <c r="G181" s="14"/>
    </row>
    <row r="182" spans="3:7" x14ac:dyDescent="0.25">
      <c r="C182" s="14"/>
      <c r="D182" s="14"/>
      <c r="E182" s="14"/>
      <c r="F182" s="14"/>
      <c r="G182" s="14"/>
    </row>
    <row r="183" spans="3:7" x14ac:dyDescent="0.25">
      <c r="C183" s="14"/>
      <c r="D183" s="14"/>
      <c r="E183" s="14"/>
      <c r="F183" s="14"/>
      <c r="G183" s="14"/>
    </row>
    <row r="184" spans="3:7" x14ac:dyDescent="0.25">
      <c r="C184" s="14"/>
      <c r="D184" s="14"/>
      <c r="E184" s="14"/>
      <c r="F184" s="14"/>
      <c r="G184" s="14"/>
    </row>
    <row r="185" spans="3:7" x14ac:dyDescent="0.25">
      <c r="C185" s="14"/>
      <c r="D185" s="14"/>
      <c r="E185" s="14"/>
      <c r="F185" s="14"/>
      <c r="G185" s="14"/>
    </row>
    <row r="186" spans="3:7" x14ac:dyDescent="0.25">
      <c r="C186" s="14"/>
      <c r="D186" s="14"/>
      <c r="E186" s="14"/>
      <c r="F186" s="14"/>
      <c r="G186" s="14"/>
    </row>
    <row r="187" spans="3:7" x14ac:dyDescent="0.25">
      <c r="C187" s="14"/>
      <c r="D187" s="14"/>
      <c r="E187" s="14"/>
      <c r="F187" s="14"/>
      <c r="G187" s="14"/>
    </row>
    <row r="188" spans="3:7" x14ac:dyDescent="0.25">
      <c r="C188" s="14"/>
      <c r="D188" s="14"/>
      <c r="E188" s="14"/>
      <c r="F188" s="14"/>
      <c r="G188" s="14"/>
    </row>
    <row r="189" spans="3:7" x14ac:dyDescent="0.25">
      <c r="C189" s="14"/>
      <c r="D189" s="14"/>
      <c r="E189" s="14"/>
      <c r="F189" s="14"/>
      <c r="G189" s="14"/>
    </row>
    <row r="190" spans="3:7" x14ac:dyDescent="0.25">
      <c r="C190" s="14"/>
      <c r="D190" s="14"/>
      <c r="E190" s="14"/>
      <c r="F190" s="14"/>
      <c r="G190" s="14"/>
    </row>
    <row r="191" spans="3:7" x14ac:dyDescent="0.25">
      <c r="C191" s="14"/>
      <c r="D191" s="14"/>
      <c r="E191" s="14"/>
      <c r="F191" s="14"/>
      <c r="G191" s="1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B0ADE-EF56-43DF-A652-E6F221177AE9}">
  <dimension ref="A1:X237"/>
  <sheetViews>
    <sheetView topLeftCell="A9" workbookViewId="0">
      <selection activeCell="C57" sqref="C5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.1796875" style="12" bestFit="1" customWidth="1"/>
    <col min="5" max="5" width="11.1796875" style="12" bestFit="1" customWidth="1"/>
    <col min="6" max="7" width="11.269531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98</v>
      </c>
    </row>
    <row r="3" spans="1:20" x14ac:dyDescent="0.25">
      <c r="F3" s="2"/>
    </row>
    <row r="4" spans="1:20" ht="13" thickBot="1" x14ac:dyDescent="0.3">
      <c r="A4" s="12" t="s">
        <v>99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5.5100000000000003E-2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  <c r="I10" s="12">
        <v>28764.569931319471</v>
      </c>
      <c r="J10" s="12">
        <v>29221.317896860575</v>
      </c>
      <c r="K10" s="12">
        <v>29537.177095122548</v>
      </c>
      <c r="L10" s="12">
        <v>29993.742576165088</v>
      </c>
      <c r="M10" s="12">
        <v>30309.870133983775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28580.040324643898</v>
      </c>
      <c r="D16" s="6">
        <v>29048.073379429447</v>
      </c>
      <c r="E16" s="6">
        <v>29372.11638186327</v>
      </c>
      <c r="F16" s="6">
        <v>29840.16279677525</v>
      </c>
      <c r="G16" s="6">
        <v>30164.219421763435</v>
      </c>
      <c r="H16" s="4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17"/>
      <c r="P16" s="17"/>
      <c r="Q16" s="17"/>
      <c r="R16" s="17"/>
      <c r="S16" s="17"/>
      <c r="T16" s="7"/>
    </row>
    <row r="17" spans="1:24" x14ac:dyDescent="0.25">
      <c r="A17" s="2"/>
      <c r="B17" s="12" t="s">
        <v>16</v>
      </c>
      <c r="C17" s="14">
        <v>1571.902217855416</v>
      </c>
      <c r="D17" s="14">
        <v>1597.6440358686195</v>
      </c>
      <c r="E17" s="14">
        <v>1615.4664010024799</v>
      </c>
      <c r="F17" s="14">
        <v>1641.2089538226387</v>
      </c>
      <c r="G17" s="14">
        <v>1659.032068196989</v>
      </c>
      <c r="H17" s="44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17"/>
      <c r="P17" s="17"/>
      <c r="Q17" s="17"/>
      <c r="R17" s="17"/>
      <c r="S17" s="17"/>
    </row>
    <row r="18" spans="1:24" x14ac:dyDescent="0.25">
      <c r="A18" s="2"/>
      <c r="B18" s="12" t="s">
        <v>22</v>
      </c>
      <c r="C18" s="14">
        <v>27008.138106788512</v>
      </c>
      <c r="D18" s="14">
        <v>27450.429343560827</v>
      </c>
      <c r="E18" s="14">
        <v>27756.649980860791</v>
      </c>
      <c r="F18" s="14">
        <v>28198.953842952611</v>
      </c>
      <c r="G18" s="14">
        <v>28505.187353566445</v>
      </c>
      <c r="H18" s="44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17"/>
      <c r="P18" s="17"/>
      <c r="Q18" s="17"/>
      <c r="R18" s="17"/>
      <c r="S18" s="17"/>
    </row>
    <row r="19" spans="1:24" x14ac:dyDescent="0.25">
      <c r="A19" s="2"/>
      <c r="B19" s="12" t="s">
        <v>27</v>
      </c>
      <c r="C19" s="14">
        <v>3143.804435710832</v>
      </c>
      <c r="D19" s="14">
        <v>3195.2880717372391</v>
      </c>
      <c r="E19" s="14">
        <v>3230.9328020049597</v>
      </c>
      <c r="F19" s="14">
        <v>3282.4179076452774</v>
      </c>
      <c r="G19" s="14">
        <v>3318.0641363939781</v>
      </c>
      <c r="H19" s="44"/>
      <c r="I19" s="2"/>
      <c r="J19" s="8"/>
      <c r="K19" s="2"/>
      <c r="N19" s="28"/>
      <c r="O19" s="17"/>
      <c r="P19" s="17"/>
      <c r="Q19" s="17"/>
      <c r="R19" s="17"/>
      <c r="S19" s="17"/>
    </row>
    <row r="20" spans="1:24" ht="13" x14ac:dyDescent="0.3">
      <c r="A20" s="2"/>
      <c r="B20" s="1"/>
      <c r="C20" s="2"/>
      <c r="D20" s="9"/>
      <c r="E20" s="9"/>
      <c r="F20" s="2"/>
      <c r="G20" s="2"/>
      <c r="H20" s="44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17"/>
      <c r="P20" s="17"/>
      <c r="Q20" s="17"/>
      <c r="R20" s="17"/>
      <c r="S20" s="1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44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17"/>
      <c r="P21" s="17"/>
      <c r="Q21" s="17"/>
      <c r="R21" s="17"/>
      <c r="S21" s="17"/>
    </row>
    <row r="22" spans="1:24" x14ac:dyDescent="0.25">
      <c r="A22" s="4">
        <v>23</v>
      </c>
      <c r="B22" s="5" t="s">
        <v>10</v>
      </c>
      <c r="C22" s="6">
        <v>30349.497734535169</v>
      </c>
      <c r="D22" s="6">
        <v>30831.412512977589</v>
      </c>
      <c r="E22" s="6">
        <v>31164.675553063797</v>
      </c>
      <c r="F22" s="6">
        <v>31646.397792111784</v>
      </c>
      <c r="G22" s="6">
        <v>31979.943978366278</v>
      </c>
      <c r="H22" s="44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17"/>
      <c r="P22" s="17"/>
      <c r="Q22" s="17"/>
      <c r="R22" s="17"/>
      <c r="S22" s="17"/>
    </row>
    <row r="23" spans="1:24" x14ac:dyDescent="0.25">
      <c r="A23" s="2"/>
      <c r="B23" s="2" t="s">
        <v>16</v>
      </c>
      <c r="C23" s="14">
        <v>1669.2223753994342</v>
      </c>
      <c r="D23" s="14">
        <v>1695.7276882137674</v>
      </c>
      <c r="E23" s="14">
        <v>1714.0571554185087</v>
      </c>
      <c r="F23" s="14">
        <v>1740.5518785661482</v>
      </c>
      <c r="G23" s="14">
        <v>1758.8969188101453</v>
      </c>
      <c r="H23" s="44"/>
      <c r="I23" s="2" t="s">
        <v>42</v>
      </c>
      <c r="K23" s="2" t="s">
        <v>43</v>
      </c>
      <c r="L23" s="2" t="s">
        <v>44</v>
      </c>
      <c r="N23" s="28"/>
      <c r="O23" s="17"/>
      <c r="P23" s="17"/>
      <c r="Q23" s="17"/>
      <c r="R23" s="17"/>
      <c r="S23" s="17"/>
    </row>
    <row r="24" spans="1:24" x14ac:dyDescent="0.25">
      <c r="A24" s="2"/>
      <c r="B24" s="2" t="s">
        <v>22</v>
      </c>
      <c r="C24" s="14">
        <v>28680.275359135736</v>
      </c>
      <c r="D24" s="14">
        <v>29135.684824763823</v>
      </c>
      <c r="E24" s="14">
        <v>29450.618397645288</v>
      </c>
      <c r="F24" s="14">
        <v>29905.845913545636</v>
      </c>
      <c r="G24" s="14">
        <v>30221.047059556135</v>
      </c>
      <c r="H24" s="44"/>
      <c r="I24" s="2" t="s">
        <v>86</v>
      </c>
      <c r="K24" s="2"/>
      <c r="L24" s="2" t="s">
        <v>65</v>
      </c>
      <c r="N24" s="28"/>
      <c r="O24" s="17"/>
      <c r="P24" s="17"/>
      <c r="Q24" s="17"/>
      <c r="R24" s="17"/>
      <c r="S24" s="17"/>
    </row>
    <row r="25" spans="1:24" x14ac:dyDescent="0.25">
      <c r="A25" s="2"/>
      <c r="B25" s="2" t="s">
        <v>27</v>
      </c>
      <c r="C25" s="14">
        <v>3338.4447507988684</v>
      </c>
      <c r="D25" s="14">
        <v>3391.4553764275347</v>
      </c>
      <c r="E25" s="14">
        <v>3428.1143108370175</v>
      </c>
      <c r="F25" s="14">
        <v>3481.1037571322963</v>
      </c>
      <c r="G25" s="14">
        <v>3517.7938376202906</v>
      </c>
      <c r="H25" s="44"/>
      <c r="I25" s="2" t="s">
        <v>45</v>
      </c>
      <c r="K25" s="12" t="s">
        <v>46</v>
      </c>
      <c r="L25" s="12" t="s">
        <v>47</v>
      </c>
      <c r="N25" s="28"/>
      <c r="O25" s="17"/>
      <c r="P25" s="17"/>
      <c r="Q25" s="17"/>
      <c r="R25" s="17"/>
      <c r="S25" s="17"/>
    </row>
    <row r="26" spans="1:24" x14ac:dyDescent="0.25">
      <c r="A26" s="2"/>
      <c r="B26" s="2"/>
      <c r="C26" s="14"/>
      <c r="D26" s="14"/>
      <c r="E26" s="14"/>
      <c r="F26" s="14"/>
      <c r="G26" s="10"/>
      <c r="H26" s="44"/>
      <c r="I26" s="2" t="s">
        <v>48</v>
      </c>
      <c r="K26" s="12" t="s">
        <v>49</v>
      </c>
      <c r="L26" s="12" t="s">
        <v>50</v>
      </c>
      <c r="N26" s="28"/>
      <c r="O26" s="17"/>
      <c r="P26" s="17"/>
      <c r="Q26" s="17"/>
      <c r="R26" s="17"/>
      <c r="S26" s="17"/>
    </row>
    <row r="27" spans="1:24" x14ac:dyDescent="0.25">
      <c r="A27" s="4"/>
      <c r="B27" s="5" t="s">
        <v>33</v>
      </c>
      <c r="C27" s="6"/>
      <c r="D27" s="6"/>
      <c r="E27" s="6"/>
      <c r="F27" s="6"/>
      <c r="G27" s="6"/>
      <c r="H27" s="44"/>
      <c r="I27" s="2" t="s">
        <v>51</v>
      </c>
      <c r="L27" s="12" t="s">
        <v>52</v>
      </c>
      <c r="N27" s="28"/>
      <c r="O27" s="17"/>
      <c r="P27" s="17"/>
      <c r="Q27" s="17"/>
      <c r="R27" s="17"/>
      <c r="S27" s="17"/>
    </row>
    <row r="28" spans="1:24" x14ac:dyDescent="0.25">
      <c r="A28" s="2">
        <v>24</v>
      </c>
      <c r="B28" s="2" t="s">
        <v>10</v>
      </c>
      <c r="C28" s="14">
        <v>30846.624933801548</v>
      </c>
      <c r="D28" s="14">
        <v>31311.77609951609</v>
      </c>
      <c r="E28" s="14">
        <v>31633.86341389584</v>
      </c>
      <c r="F28" s="14">
        <v>32099.014579610379</v>
      </c>
      <c r="G28" s="14">
        <v>32420.977040814265</v>
      </c>
      <c r="H28" s="44"/>
      <c r="I28" s="11" t="s">
        <v>53</v>
      </c>
      <c r="L28" s="12" t="s">
        <v>54</v>
      </c>
      <c r="N28" s="28"/>
      <c r="O28" s="17"/>
      <c r="P28" s="17"/>
      <c r="Q28" s="17"/>
      <c r="R28" s="17"/>
      <c r="S28" s="17"/>
    </row>
    <row r="29" spans="1:24" x14ac:dyDescent="0.25">
      <c r="A29" s="2"/>
      <c r="B29" s="2" t="s">
        <v>16</v>
      </c>
      <c r="C29" s="14">
        <v>1696.564371359085</v>
      </c>
      <c r="D29" s="14">
        <v>1722.1476854733849</v>
      </c>
      <c r="E29" s="14">
        <v>1739.8624877642712</v>
      </c>
      <c r="F29" s="14">
        <v>1765.4458018785708</v>
      </c>
      <c r="G29" s="14">
        <v>1783.1537372447847</v>
      </c>
      <c r="H29" s="44"/>
      <c r="I29" s="11"/>
      <c r="L29" s="2" t="s">
        <v>56</v>
      </c>
      <c r="N29" s="28"/>
      <c r="O29" s="17"/>
      <c r="P29" s="17"/>
      <c r="Q29" s="17"/>
      <c r="R29" s="17"/>
      <c r="S29" s="17"/>
    </row>
    <row r="30" spans="1:24" x14ac:dyDescent="0.25">
      <c r="A30" s="2"/>
      <c r="B30" s="2" t="s">
        <v>22</v>
      </c>
      <c r="C30" s="14">
        <v>29150.060562442464</v>
      </c>
      <c r="D30" s="14">
        <v>29589.628414042705</v>
      </c>
      <c r="E30" s="14">
        <v>29894.000926131568</v>
      </c>
      <c r="F30" s="14">
        <v>30333.568777731809</v>
      </c>
      <c r="G30" s="14">
        <v>30637.823303569479</v>
      </c>
      <c r="H30" s="44"/>
      <c r="I30" s="11" t="s">
        <v>55</v>
      </c>
      <c r="L30" s="2" t="s">
        <v>66</v>
      </c>
      <c r="N30" s="28"/>
      <c r="O30" s="17"/>
      <c r="P30" s="17"/>
      <c r="Q30" s="17"/>
      <c r="R30" s="17"/>
      <c r="S30" s="17"/>
    </row>
    <row r="31" spans="1:24" x14ac:dyDescent="0.25">
      <c r="A31" s="2"/>
      <c r="B31" s="2" t="s">
        <v>27</v>
      </c>
      <c r="C31" s="14">
        <v>3393.1287427181701</v>
      </c>
      <c r="D31" s="14">
        <v>3444.2953709467697</v>
      </c>
      <c r="E31" s="14">
        <v>3479.7249755285425</v>
      </c>
      <c r="F31" s="10">
        <v>3530.8916037571416</v>
      </c>
      <c r="G31" s="14">
        <v>3566.3074744895694</v>
      </c>
      <c r="H31" s="44"/>
      <c r="I31" s="11" t="s">
        <v>57</v>
      </c>
      <c r="L31" s="12" t="s">
        <v>58</v>
      </c>
      <c r="N31" s="28"/>
      <c r="O31" s="17"/>
      <c r="P31" s="17"/>
      <c r="Q31" s="17"/>
      <c r="R31" s="17"/>
      <c r="S31" s="17"/>
    </row>
    <row r="32" spans="1:24" x14ac:dyDescent="0.25">
      <c r="A32" s="4"/>
      <c r="B32" s="5"/>
      <c r="C32" s="6"/>
      <c r="D32" s="6"/>
      <c r="E32" s="6"/>
      <c r="F32" s="6"/>
      <c r="G32" s="6"/>
      <c r="H32" s="44"/>
      <c r="I32" s="17"/>
      <c r="J32" s="17"/>
      <c r="K32" s="17"/>
      <c r="L32" s="12" t="s">
        <v>59</v>
      </c>
      <c r="N32" s="28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">
        <v>25</v>
      </c>
      <c r="B33" s="2" t="s">
        <v>10</v>
      </c>
      <c r="C33" s="14">
        <v>31343.79709000939</v>
      </c>
      <c r="D33" s="14">
        <v>31794.388485958829</v>
      </c>
      <c r="E33" s="14">
        <v>32106.301028861628</v>
      </c>
      <c r="F33" s="14">
        <v>32557.12812550009</v>
      </c>
      <c r="G33" s="14">
        <v>32869.028156249478</v>
      </c>
      <c r="H33" s="44"/>
      <c r="L33" s="12" t="s">
        <v>60</v>
      </c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16</v>
      </c>
      <c r="C34" s="14">
        <v>1723.9088399505165</v>
      </c>
      <c r="D34" s="14">
        <v>1748.6913667277356</v>
      </c>
      <c r="E34" s="14">
        <v>1765.8465565873896</v>
      </c>
      <c r="F34" s="14">
        <v>1790.6420469025049</v>
      </c>
      <c r="G34" s="14">
        <v>1807.7965485937214</v>
      </c>
      <c r="H34" s="44"/>
      <c r="L34" s="12" t="s">
        <v>61</v>
      </c>
      <c r="N34" s="28"/>
      <c r="O34" s="17"/>
      <c r="P34" s="17"/>
      <c r="Q34" s="17"/>
      <c r="R34" s="17"/>
      <c r="S34" s="17"/>
      <c r="T34" s="17"/>
      <c r="U34" s="17"/>
      <c r="V34" s="28"/>
      <c r="W34" s="28"/>
      <c r="X34" s="17"/>
    </row>
    <row r="35" spans="1:24" x14ac:dyDescent="0.25">
      <c r="A35" s="2"/>
      <c r="B35" s="2" t="s">
        <v>22</v>
      </c>
      <c r="C35" s="14">
        <v>29619.888250058873</v>
      </c>
      <c r="D35" s="14">
        <v>30045.697119231092</v>
      </c>
      <c r="E35" s="14">
        <v>30340.454472274239</v>
      </c>
      <c r="F35" s="14">
        <v>30766.486078597587</v>
      </c>
      <c r="G35" s="14">
        <v>31061.231607655758</v>
      </c>
      <c r="H35" s="44"/>
      <c r="L35" s="12" t="s">
        <v>92</v>
      </c>
      <c r="N35" s="28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" thickBot="1" x14ac:dyDescent="0.3">
      <c r="B36" s="12" t="s">
        <v>27</v>
      </c>
      <c r="C36" s="12">
        <v>3447.817679901033</v>
      </c>
      <c r="D36" s="12">
        <v>3497.3827334554712</v>
      </c>
      <c r="E36" s="12">
        <v>3531.6931131747792</v>
      </c>
      <c r="F36" s="12">
        <v>3581.2840938050099</v>
      </c>
      <c r="G36" s="12">
        <v>3615.5930971874427</v>
      </c>
      <c r="H36" s="18"/>
      <c r="I36" s="18"/>
      <c r="J36" s="18"/>
      <c r="L36" s="12" t="s">
        <v>93</v>
      </c>
      <c r="N36" s="28"/>
      <c r="O36" s="17"/>
      <c r="P36" s="17"/>
      <c r="Q36" s="17"/>
      <c r="R36" s="17"/>
      <c r="S36" s="17"/>
    </row>
    <row r="37" spans="1:24" ht="12.75" customHeight="1" x14ac:dyDescent="0.25">
      <c r="A37" s="34"/>
      <c r="B37" s="35"/>
      <c r="C37" s="6"/>
      <c r="D37" s="6"/>
      <c r="E37" s="6"/>
      <c r="F37" s="6"/>
      <c r="G37" s="6"/>
      <c r="H37" s="18"/>
      <c r="I37" s="18"/>
      <c r="J37" s="18"/>
      <c r="K37" s="17"/>
      <c r="L37" s="12" t="s">
        <v>63</v>
      </c>
      <c r="N37" s="28"/>
      <c r="O37" s="17"/>
      <c r="P37" s="17"/>
      <c r="Q37" s="17"/>
      <c r="R37" s="17"/>
      <c r="S37" s="17"/>
    </row>
    <row r="38" spans="1:24" x14ac:dyDescent="0.25">
      <c r="A38" s="37">
        <v>26</v>
      </c>
      <c r="B38" s="2" t="s">
        <v>10</v>
      </c>
      <c r="C38" s="42">
        <v>31852.404376483591</v>
      </c>
      <c r="D38" s="42">
        <v>32287.622020949773</v>
      </c>
      <c r="E38" s="42">
        <v>32588.771279604218</v>
      </c>
      <c r="F38" s="42">
        <v>33023.894742497541</v>
      </c>
      <c r="G38" s="42">
        <v>33325.054849478212</v>
      </c>
      <c r="H38" s="18"/>
      <c r="I38" s="18"/>
      <c r="J38" s="18"/>
      <c r="L38" s="2" t="s">
        <v>64</v>
      </c>
      <c r="N38" s="28"/>
      <c r="O38" s="17"/>
      <c r="P38" s="17"/>
      <c r="Q38" s="17"/>
      <c r="R38" s="17"/>
      <c r="S38" s="17"/>
    </row>
    <row r="39" spans="1:24" x14ac:dyDescent="0.25">
      <c r="A39" s="37"/>
      <c r="B39" s="2" t="s">
        <v>16</v>
      </c>
      <c r="C39" s="42">
        <v>1751.8822407065975</v>
      </c>
      <c r="D39" s="42">
        <v>1775.8192111522376</v>
      </c>
      <c r="E39" s="42">
        <v>1792.3824203782319</v>
      </c>
      <c r="F39" s="42">
        <v>1816.3142108373647</v>
      </c>
      <c r="G39" s="42">
        <v>1832.8780167213017</v>
      </c>
      <c r="H39" s="18"/>
      <c r="I39" s="18"/>
      <c r="J39" s="18"/>
      <c r="N39" s="28"/>
      <c r="O39" s="17"/>
      <c r="P39" s="17"/>
      <c r="Q39" s="17"/>
      <c r="R39" s="17"/>
      <c r="S39" s="17"/>
    </row>
    <row r="40" spans="1:24" ht="13" thickBot="1" x14ac:dyDescent="0.3">
      <c r="A40" s="39"/>
      <c r="B40" s="40" t="s">
        <v>22</v>
      </c>
      <c r="C40" s="43">
        <v>30100.522135776995</v>
      </c>
      <c r="D40" s="43">
        <v>30511.802809797537</v>
      </c>
      <c r="E40" s="43">
        <v>30796.388859225986</v>
      </c>
      <c r="F40" s="43">
        <v>31207.580531660176</v>
      </c>
      <c r="G40" s="43">
        <v>31492.176832756912</v>
      </c>
      <c r="H40" s="18"/>
      <c r="I40" s="18"/>
      <c r="J40" s="18"/>
      <c r="K40" s="18"/>
      <c r="M40" s="18"/>
      <c r="N40" s="28"/>
      <c r="O40" s="17"/>
      <c r="P40" s="17"/>
      <c r="Q40" s="17"/>
      <c r="R40" s="17"/>
      <c r="S40" s="17"/>
    </row>
    <row r="41" spans="1:24" x14ac:dyDescent="0.25">
      <c r="A41" s="2"/>
      <c r="B41" s="2" t="s">
        <v>27</v>
      </c>
      <c r="C41" s="14">
        <v>3503.764481413195</v>
      </c>
      <c r="D41" s="14">
        <v>3551.6384223044752</v>
      </c>
      <c r="E41" s="10">
        <v>3584.7648407564602</v>
      </c>
      <c r="F41" s="14">
        <v>3632.6284216747295</v>
      </c>
      <c r="G41" s="14">
        <v>3665.7560334426034</v>
      </c>
      <c r="H41" s="18"/>
      <c r="I41" s="18"/>
      <c r="J41" s="18"/>
      <c r="K41" s="18"/>
      <c r="L41" s="17"/>
      <c r="M41" s="18"/>
      <c r="N41" s="28"/>
      <c r="O41" s="17"/>
      <c r="P41" s="17"/>
      <c r="Q41" s="17"/>
      <c r="R41" s="17"/>
      <c r="S41" s="17"/>
    </row>
    <row r="42" spans="1:24" ht="15.5" x14ac:dyDescent="0.35">
      <c r="A42" s="4"/>
      <c r="B42" s="5"/>
      <c r="C42" s="6"/>
      <c r="D42" s="6"/>
      <c r="E42" s="6"/>
      <c r="F42" s="6"/>
      <c r="G42" s="6"/>
      <c r="H42" s="18"/>
      <c r="I42" s="18"/>
      <c r="J42" s="18"/>
      <c r="K42" s="30"/>
      <c r="L42" s="31"/>
      <c r="M42" s="17"/>
      <c r="N42" s="28"/>
      <c r="O42" s="17"/>
      <c r="P42" s="17"/>
      <c r="Q42" s="17"/>
      <c r="R42" s="17"/>
      <c r="S42" s="17"/>
    </row>
    <row r="43" spans="1:24" x14ac:dyDescent="0.25">
      <c r="A43" s="2">
        <v>27</v>
      </c>
      <c r="B43" s="2" t="s">
        <v>10</v>
      </c>
      <c r="C43" s="14">
        <v>32372.675503457947</v>
      </c>
      <c r="D43" s="14">
        <v>32791.140950391222</v>
      </c>
      <c r="E43" s="14">
        <v>33080.747817866286</v>
      </c>
      <c r="F43" s="14">
        <v>33499.213264799546</v>
      </c>
      <c r="G43" s="14">
        <v>33788.820132274624</v>
      </c>
      <c r="H43" s="17"/>
      <c r="I43" s="32"/>
      <c r="J43" s="32"/>
      <c r="K43" s="32"/>
      <c r="L43" s="32"/>
      <c r="N43" s="28"/>
      <c r="O43" s="17"/>
      <c r="P43" s="17"/>
      <c r="Q43" s="17"/>
      <c r="R43" s="17"/>
      <c r="S43" s="17"/>
    </row>
    <row r="44" spans="1:24" x14ac:dyDescent="0.25">
      <c r="A44" s="2"/>
      <c r="B44" s="2" t="s">
        <v>16</v>
      </c>
      <c r="C44" s="14">
        <v>1780.497152690187</v>
      </c>
      <c r="D44" s="14">
        <v>1803.5127522715172</v>
      </c>
      <c r="E44" s="14">
        <v>1819.4411299826456</v>
      </c>
      <c r="F44" s="14">
        <v>1842.4567295639749</v>
      </c>
      <c r="G44" s="14">
        <v>1858.3851072751042</v>
      </c>
      <c r="H44" s="17"/>
      <c r="N44" s="28"/>
      <c r="O44" s="17"/>
      <c r="P44" s="17"/>
      <c r="Q44" s="17"/>
      <c r="R44" s="17"/>
      <c r="S44" s="17"/>
    </row>
    <row r="45" spans="1:24" x14ac:dyDescent="0.25">
      <c r="A45" s="2"/>
      <c r="B45" s="2" t="s">
        <v>22</v>
      </c>
      <c r="C45" s="14">
        <v>30592.178350767761</v>
      </c>
      <c r="D45" s="14">
        <v>30987.628198119706</v>
      </c>
      <c r="E45" s="14">
        <v>31261.30668788364</v>
      </c>
      <c r="F45" s="14">
        <v>31656.75653523557</v>
      </c>
      <c r="G45" s="14">
        <v>31930.435024999519</v>
      </c>
      <c r="H45" s="17"/>
      <c r="N45" s="28"/>
      <c r="O45" s="17"/>
      <c r="P45" s="17"/>
      <c r="Q45" s="17"/>
      <c r="R45" s="17"/>
      <c r="S45" s="17"/>
    </row>
    <row r="46" spans="1:24" x14ac:dyDescent="0.25">
      <c r="A46" s="4"/>
      <c r="B46" s="5" t="s">
        <v>27</v>
      </c>
      <c r="C46" s="6">
        <v>3560.994305380374</v>
      </c>
      <c r="D46" s="6">
        <v>3607.0255045430345</v>
      </c>
      <c r="E46" s="6">
        <v>3638.8822599652913</v>
      </c>
      <c r="F46" s="6">
        <v>3684.9134591279499</v>
      </c>
      <c r="G46" s="6">
        <v>3716.7702145502085</v>
      </c>
      <c r="H46" s="17"/>
      <c r="I46" s="18"/>
      <c r="J46" s="18"/>
      <c r="K46" s="18"/>
      <c r="L46" s="18"/>
      <c r="N46" s="28"/>
      <c r="O46" s="17"/>
      <c r="P46" s="17"/>
      <c r="Q46" s="17"/>
      <c r="R46" s="17"/>
      <c r="S46" s="17"/>
    </row>
    <row r="47" spans="1:24" x14ac:dyDescent="0.25">
      <c r="A47" s="2"/>
      <c r="B47" s="2"/>
      <c r="C47" s="14"/>
      <c r="D47" s="14"/>
      <c r="E47" s="14"/>
      <c r="F47" s="14"/>
      <c r="G47" s="14"/>
      <c r="H47" s="17"/>
      <c r="I47" s="18"/>
      <c r="J47" s="18"/>
      <c r="K47" s="18"/>
      <c r="L47" s="18"/>
      <c r="N47" s="28"/>
      <c r="O47" s="17"/>
      <c r="P47" s="17"/>
      <c r="Q47" s="17"/>
      <c r="R47" s="17"/>
      <c r="S47" s="17"/>
    </row>
    <row r="48" spans="1:24" x14ac:dyDescent="0.25">
      <c r="A48" s="2">
        <v>28</v>
      </c>
      <c r="B48" s="2" t="s">
        <v>10</v>
      </c>
      <c r="C48" s="14">
        <v>32904.396974777133</v>
      </c>
      <c r="D48" s="14">
        <v>33305.059782433818</v>
      </c>
      <c r="E48" s="14">
        <v>33582.417488527106</v>
      </c>
      <c r="F48" s="14">
        <v>33983.080296183791</v>
      </c>
      <c r="G48" s="14">
        <v>34260.332972377961</v>
      </c>
      <c r="H48" s="17"/>
      <c r="I48" s="18"/>
      <c r="J48" s="18"/>
      <c r="K48" s="18"/>
      <c r="L48" s="18"/>
      <c r="N48" s="28"/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v>1809.7418336127423</v>
      </c>
      <c r="D49" s="14">
        <v>1831.77828803386</v>
      </c>
      <c r="E49" s="14">
        <v>1847.0329618689909</v>
      </c>
      <c r="F49" s="14">
        <v>1869.0694162901084</v>
      </c>
      <c r="G49" s="14">
        <v>1884.3183134807878</v>
      </c>
      <c r="H49" s="17"/>
      <c r="I49" s="18"/>
      <c r="J49" s="18"/>
      <c r="K49" s="18"/>
      <c r="L49" s="18"/>
      <c r="N49" s="28"/>
      <c r="O49" s="17"/>
      <c r="P49" s="17"/>
      <c r="Q49" s="17"/>
      <c r="R49" s="17"/>
      <c r="S49" s="17"/>
    </row>
    <row r="50" spans="1:19" x14ac:dyDescent="0.25">
      <c r="A50" s="4"/>
      <c r="B50" s="5" t="s">
        <v>22</v>
      </c>
      <c r="C50" s="6">
        <v>31094.655141164392</v>
      </c>
      <c r="D50" s="6">
        <v>31473.281494399958</v>
      </c>
      <c r="E50" s="6">
        <v>31735.384526658116</v>
      </c>
      <c r="F50" s="6">
        <v>32114.010879893682</v>
      </c>
      <c r="G50" s="6">
        <v>32376.014658897173</v>
      </c>
      <c r="H50" s="17"/>
      <c r="I50" s="18"/>
      <c r="J50" s="18"/>
      <c r="K50" s="18"/>
      <c r="L50" s="18"/>
      <c r="N50" s="28"/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v>3619.4836672254846</v>
      </c>
      <c r="D51" s="14">
        <v>3663.55657606772</v>
      </c>
      <c r="E51" s="14">
        <v>3694.0659237379818</v>
      </c>
      <c r="F51" s="14">
        <v>3738.1388325802168</v>
      </c>
      <c r="G51" s="14">
        <v>3768.6366269615755</v>
      </c>
      <c r="H51" s="17"/>
      <c r="N51" s="28"/>
      <c r="O51" s="17"/>
      <c r="P51" s="17"/>
      <c r="Q51" s="17"/>
      <c r="R51" s="17"/>
      <c r="S51" s="17"/>
    </row>
    <row r="52" spans="1:19" x14ac:dyDescent="0.25">
      <c r="A52" s="2">
        <v>29</v>
      </c>
      <c r="B52" s="2" t="s">
        <v>10</v>
      </c>
      <c r="C52" s="14">
        <v>33448.136762505987</v>
      </c>
      <c r="D52" s="14">
        <v>33829.841673372044</v>
      </c>
      <c r="E52" s="14">
        <v>34094.031255863527</v>
      </c>
      <c r="F52" s="14">
        <v>34475.631136830474</v>
      </c>
      <c r="G52" s="14">
        <v>34739.925749221089</v>
      </c>
      <c r="H52" s="17"/>
      <c r="N52" s="28"/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v>1839.6475219378292</v>
      </c>
      <c r="D53" s="14">
        <v>1860.6412920354624</v>
      </c>
      <c r="E53" s="14">
        <v>1875.1717190724939</v>
      </c>
      <c r="F53" s="14">
        <v>1896.159712525676</v>
      </c>
      <c r="G53" s="14">
        <v>1910.6959162071598</v>
      </c>
      <c r="H53" s="17"/>
      <c r="N53" s="28"/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0">
        <v>31608.489240568157</v>
      </c>
      <c r="D54" s="14">
        <v>31969.200381336581</v>
      </c>
      <c r="E54" s="14">
        <v>32218.859536791031</v>
      </c>
      <c r="F54" s="14">
        <v>32579.471424304797</v>
      </c>
      <c r="G54" s="14">
        <v>32829.229833013931</v>
      </c>
      <c r="H54" s="17"/>
      <c r="N54" s="28"/>
      <c r="O54" s="17"/>
      <c r="P54" s="17"/>
      <c r="Q54" s="17"/>
      <c r="R54" s="17"/>
      <c r="S54" s="17"/>
    </row>
    <row r="55" spans="1:19" x14ac:dyDescent="0.25">
      <c r="A55" s="4"/>
      <c r="B55" s="5" t="s">
        <v>27</v>
      </c>
      <c r="C55" s="6">
        <v>3679.2950438756584</v>
      </c>
      <c r="D55" s="6">
        <v>3721.2825840709247</v>
      </c>
      <c r="E55" s="6">
        <v>3750.3434381449879</v>
      </c>
      <c r="F55" s="6">
        <v>3792.319425051352</v>
      </c>
      <c r="G55" s="6">
        <v>3821.3918324143197</v>
      </c>
      <c r="H55" s="17"/>
      <c r="N55" s="28"/>
      <c r="O55" s="17"/>
      <c r="P55" s="17"/>
      <c r="Q55" s="17"/>
      <c r="R55" s="17"/>
      <c r="S55" s="17"/>
    </row>
    <row r="56" spans="1:19" x14ac:dyDescent="0.25">
      <c r="A56" s="2"/>
      <c r="B56" s="2"/>
      <c r="C56" s="14"/>
      <c r="D56" s="14"/>
      <c r="E56" s="14"/>
      <c r="F56" s="14"/>
      <c r="G56" s="14"/>
      <c r="H56" s="17"/>
      <c r="N56" s="28"/>
      <c r="O56" s="17"/>
      <c r="P56" s="17"/>
      <c r="Q56" s="17"/>
      <c r="R56" s="17"/>
      <c r="S56" s="17"/>
    </row>
    <row r="57" spans="1:19" x14ac:dyDescent="0.25">
      <c r="A57" s="2">
        <v>30</v>
      </c>
      <c r="B57" s="2" t="s">
        <v>10</v>
      </c>
      <c r="C57" s="14">
        <v>34003.660095682986</v>
      </c>
      <c r="D57" s="14">
        <v>34365.034653060255</v>
      </c>
      <c r="E57" s="14">
        <v>34615.347160130907</v>
      </c>
      <c r="F57" s="14">
        <v>34976.715656780427</v>
      </c>
      <c r="G57" s="14">
        <v>35226.923133951961</v>
      </c>
      <c r="H57" s="17"/>
      <c r="N57" s="28"/>
      <c r="O57" s="17"/>
      <c r="P57" s="17"/>
      <c r="Q57" s="17"/>
      <c r="R57" s="17"/>
      <c r="S57" s="17"/>
    </row>
    <row r="58" spans="1:19" x14ac:dyDescent="0.25">
      <c r="A58" s="2"/>
      <c r="B58" s="2" t="s">
        <v>16</v>
      </c>
      <c r="C58" s="14">
        <v>1870.2013052625643</v>
      </c>
      <c r="D58" s="14">
        <v>1890.076905918314</v>
      </c>
      <c r="E58" s="14">
        <v>1903.8440938071999</v>
      </c>
      <c r="F58" s="14">
        <v>1923.7193611229234</v>
      </c>
      <c r="G58" s="14">
        <v>1937.4807723673578</v>
      </c>
      <c r="H58" s="17"/>
      <c r="N58" s="28"/>
      <c r="O58" s="17"/>
      <c r="P58" s="17"/>
      <c r="Q58" s="17"/>
      <c r="R58" s="17"/>
      <c r="S58" s="17"/>
    </row>
    <row r="59" spans="1:19" ht="13" x14ac:dyDescent="0.3">
      <c r="A59" s="2"/>
      <c r="B59" s="1" t="s">
        <v>22</v>
      </c>
      <c r="C59" s="2">
        <v>32133.458790420424</v>
      </c>
      <c r="D59" s="2">
        <v>32474.95774714194</v>
      </c>
      <c r="E59" s="2">
        <v>32711.503066323705</v>
      </c>
      <c r="F59" s="2">
        <v>33052.996295657504</v>
      </c>
      <c r="G59" s="2">
        <v>33289.442361584603</v>
      </c>
      <c r="H59" s="18"/>
      <c r="N59" s="28"/>
      <c r="O59" s="17"/>
      <c r="P59" s="17"/>
      <c r="Q59" s="17"/>
      <c r="R59" s="17"/>
      <c r="S59" s="17"/>
    </row>
    <row r="60" spans="1:19" ht="13" x14ac:dyDescent="0.3">
      <c r="A60" s="2"/>
      <c r="B60" s="1" t="s">
        <v>27</v>
      </c>
      <c r="C60" s="2">
        <v>3740.4026105251287</v>
      </c>
      <c r="D60" s="2">
        <v>3780.1538118366279</v>
      </c>
      <c r="E60" s="2">
        <v>3807.6881876143998</v>
      </c>
      <c r="F60" s="2">
        <v>3847.4387222458467</v>
      </c>
      <c r="G60" s="2">
        <v>3874.9615447347155</v>
      </c>
      <c r="H60" s="18"/>
      <c r="N60" s="28"/>
      <c r="O60" s="17"/>
      <c r="P60" s="17"/>
      <c r="Q60" s="17"/>
      <c r="R60" s="17"/>
      <c r="S60" s="17"/>
    </row>
    <row r="61" spans="1:19" x14ac:dyDescent="0.25">
      <c r="A61" s="4"/>
      <c r="B61" s="5"/>
      <c r="C61" s="6"/>
      <c r="D61" s="6"/>
      <c r="E61" s="6"/>
      <c r="F61" s="6"/>
      <c r="G61" s="6"/>
      <c r="H61" s="18"/>
      <c r="N61" s="28"/>
      <c r="O61" s="17"/>
      <c r="P61" s="17"/>
      <c r="Q61" s="17"/>
      <c r="R61" s="17"/>
      <c r="S61" s="17"/>
    </row>
    <row r="62" spans="1:19" x14ac:dyDescent="0.25">
      <c r="A62" s="2">
        <v>31</v>
      </c>
      <c r="B62" s="2" t="s">
        <v>10</v>
      </c>
      <c r="C62" s="14">
        <v>34571.77288073473</v>
      </c>
      <c r="D62" s="14">
        <v>34911.767792913946</v>
      </c>
      <c r="E62" s="14">
        <v>35147.061024410861</v>
      </c>
      <c r="F62" s="14">
        <v>35487.05593659007</v>
      </c>
      <c r="G62" s="14">
        <v>35722.349168086985</v>
      </c>
      <c r="H62" s="18"/>
      <c r="N62" s="28"/>
      <c r="O62" s="17"/>
      <c r="P62" s="17"/>
      <c r="Q62" s="17"/>
      <c r="R62" s="17"/>
      <c r="S62" s="17"/>
    </row>
    <row r="63" spans="1:19" x14ac:dyDescent="0.25">
      <c r="A63" s="2"/>
      <c r="B63" s="2" t="s">
        <v>16</v>
      </c>
      <c r="C63" s="14">
        <v>1901.4475084404103</v>
      </c>
      <c r="D63" s="14">
        <v>1920.1472286102671</v>
      </c>
      <c r="E63" s="14">
        <v>1933.0883563425973</v>
      </c>
      <c r="F63" s="14">
        <v>1951.7880765124539</v>
      </c>
      <c r="G63" s="14">
        <v>1964.7292042447841</v>
      </c>
      <c r="H63" s="18"/>
      <c r="N63" s="28"/>
      <c r="O63" s="17"/>
      <c r="P63" s="17"/>
      <c r="Q63" s="17"/>
      <c r="R63" s="17"/>
      <c r="S63" s="17"/>
    </row>
    <row r="64" spans="1:19" x14ac:dyDescent="0.25">
      <c r="A64" s="2"/>
      <c r="B64" s="2" t="s">
        <v>22</v>
      </c>
      <c r="C64" s="14">
        <v>32670.325372294319</v>
      </c>
      <c r="D64" s="14">
        <v>32991.620564303681</v>
      </c>
      <c r="E64" s="14">
        <v>33213.972668068265</v>
      </c>
      <c r="F64" s="14">
        <v>33535.267860077613</v>
      </c>
      <c r="G64" s="14">
        <v>33757.619963842204</v>
      </c>
      <c r="H64" s="18"/>
      <c r="N64" s="28"/>
      <c r="O64" s="17"/>
      <c r="P64" s="17"/>
      <c r="Q64" s="17"/>
      <c r="R64" s="17"/>
      <c r="S64" s="17"/>
    </row>
    <row r="65" spans="1:18" x14ac:dyDescent="0.25">
      <c r="A65" s="2"/>
      <c r="B65" s="12" t="s">
        <v>27</v>
      </c>
      <c r="C65" s="12">
        <v>3802.8950168808205</v>
      </c>
      <c r="D65" s="12">
        <v>3840.2944572205342</v>
      </c>
      <c r="E65" s="9">
        <v>3866.1767126851901</v>
      </c>
      <c r="F65" s="12">
        <v>3903.5761530249079</v>
      </c>
      <c r="G65" s="12">
        <v>3929.4584084895682</v>
      </c>
      <c r="N65" s="28"/>
      <c r="O65" s="28"/>
      <c r="P65" s="28"/>
      <c r="Q65" s="28"/>
      <c r="R65" s="28"/>
    </row>
    <row r="66" spans="1:18" x14ac:dyDescent="0.25">
      <c r="C66" s="18"/>
      <c r="D66" s="18"/>
      <c r="E66" s="18"/>
      <c r="F66" s="18"/>
      <c r="G66" s="18"/>
    </row>
    <row r="67" spans="1:18" x14ac:dyDescent="0.25">
      <c r="B67" s="12" t="s">
        <v>67</v>
      </c>
      <c r="D67" s="14"/>
      <c r="F67" s="2"/>
      <c r="G67" s="18"/>
    </row>
    <row r="68" spans="1:18" x14ac:dyDescent="0.25">
      <c r="A68" s="12">
        <v>39</v>
      </c>
      <c r="B68" s="12" t="s">
        <v>10</v>
      </c>
      <c r="C68" s="14">
        <v>39632.979916860844</v>
      </c>
      <c r="D68" s="14">
        <v>39749.234886446007</v>
      </c>
      <c r="E68" s="14">
        <v>39829.665681046121</v>
      </c>
      <c r="F68" s="46">
        <v>39945.929630017417</v>
      </c>
      <c r="G68" s="14">
        <v>40026.487562640177</v>
      </c>
    </row>
    <row r="69" spans="1:18" x14ac:dyDescent="0.25">
      <c r="B69" s="12" t="s">
        <v>16</v>
      </c>
      <c r="C69" s="14">
        <v>2179.8138954273463</v>
      </c>
      <c r="D69" s="14">
        <v>2186.2079187545305</v>
      </c>
      <c r="E69" s="14">
        <v>2190.6316124575364</v>
      </c>
      <c r="F69" s="46">
        <v>2197.026129650958</v>
      </c>
      <c r="G69" s="14">
        <v>2201.4568159452097</v>
      </c>
    </row>
    <row r="70" spans="1:18" x14ac:dyDescent="0.25">
      <c r="B70" s="12" t="s">
        <v>22</v>
      </c>
      <c r="C70" s="14">
        <v>37453.166021433499</v>
      </c>
      <c r="D70" s="14">
        <v>37563.026967691476</v>
      </c>
      <c r="E70" s="14">
        <v>37639.034068588582</v>
      </c>
      <c r="F70" s="14">
        <v>37748.903500366461</v>
      </c>
      <c r="G70" s="14">
        <v>37825.030746694967</v>
      </c>
    </row>
    <row r="71" spans="1:18" x14ac:dyDescent="0.25">
      <c r="B71" s="12" t="s">
        <v>27</v>
      </c>
      <c r="C71" s="14">
        <v>4359.6277908546926</v>
      </c>
      <c r="D71" s="14">
        <v>4372.415837509061</v>
      </c>
      <c r="E71" s="14">
        <v>4381.2632249150729</v>
      </c>
      <c r="F71" s="14">
        <v>4394.0522593019159</v>
      </c>
      <c r="G71" s="14">
        <v>4402.9136318904193</v>
      </c>
    </row>
    <row r="75" spans="1:18" ht="13" x14ac:dyDescent="0.3">
      <c r="A75" s="22" t="s">
        <v>100</v>
      </c>
    </row>
    <row r="76" spans="1:18" x14ac:dyDescent="0.25">
      <c r="A76" s="12" t="s">
        <v>88</v>
      </c>
    </row>
    <row r="77" spans="1:18" x14ac:dyDescent="0.25">
      <c r="A77" s="12" t="s">
        <v>69</v>
      </c>
      <c r="B77" s="17">
        <v>5.5100000000000003E-2</v>
      </c>
    </row>
    <row r="91" spans="3:7" x14ac:dyDescent="0.25">
      <c r="C91" s="45"/>
      <c r="D91" s="45"/>
      <c r="E91" s="45"/>
      <c r="F91" s="45"/>
      <c r="G91" s="45"/>
    </row>
    <row r="92" spans="3:7" x14ac:dyDescent="0.25">
      <c r="C92" s="45"/>
      <c r="D92" s="45"/>
      <c r="E92" s="45"/>
      <c r="F92" s="45"/>
      <c r="G92" s="45"/>
    </row>
    <row r="93" spans="3:7" x14ac:dyDescent="0.25">
      <c r="C93" s="45"/>
      <c r="D93" s="45"/>
      <c r="E93" s="45"/>
      <c r="F93" s="45"/>
      <c r="G93" s="45"/>
    </row>
    <row r="94" spans="3:7" x14ac:dyDescent="0.25">
      <c r="C94" s="45"/>
      <c r="D94" s="45"/>
      <c r="E94" s="45"/>
      <c r="F94" s="45"/>
      <c r="G94" s="45"/>
    </row>
    <row r="95" spans="3:7" x14ac:dyDescent="0.25">
      <c r="C95" s="45"/>
      <c r="D95" s="45"/>
      <c r="E95" s="45"/>
      <c r="F95" s="45"/>
      <c r="G95" s="45"/>
    </row>
    <row r="96" spans="3:7" x14ac:dyDescent="0.25">
      <c r="C96" s="45"/>
      <c r="D96" s="45"/>
      <c r="E96" s="45"/>
      <c r="F96" s="45"/>
      <c r="G96" s="45"/>
    </row>
    <row r="97" spans="3:7" x14ac:dyDescent="0.25">
      <c r="C97" s="45"/>
      <c r="D97" s="45"/>
      <c r="E97" s="45"/>
      <c r="F97" s="45"/>
      <c r="G97" s="45"/>
    </row>
    <row r="98" spans="3:7" x14ac:dyDescent="0.25">
      <c r="C98" s="45"/>
      <c r="D98" s="45"/>
      <c r="E98" s="45"/>
      <c r="F98" s="45"/>
      <c r="G98" s="45"/>
    </row>
    <row r="99" spans="3:7" x14ac:dyDescent="0.25">
      <c r="C99" s="45"/>
      <c r="D99" s="45"/>
      <c r="E99" s="45"/>
      <c r="F99" s="45"/>
      <c r="G99" s="45"/>
    </row>
    <row r="100" spans="3:7" x14ac:dyDescent="0.25">
      <c r="C100" s="45"/>
      <c r="D100" s="45"/>
      <c r="E100" s="45"/>
      <c r="F100" s="45"/>
      <c r="G100" s="45"/>
    </row>
    <row r="101" spans="3:7" x14ac:dyDescent="0.25">
      <c r="C101" s="45"/>
      <c r="D101" s="45"/>
      <c r="E101" s="45"/>
      <c r="F101" s="45"/>
      <c r="G101" s="45"/>
    </row>
    <row r="102" spans="3:7" x14ac:dyDescent="0.25">
      <c r="C102" s="45"/>
      <c r="D102" s="45"/>
      <c r="E102" s="45"/>
      <c r="F102" s="45"/>
      <c r="G102" s="45"/>
    </row>
    <row r="103" spans="3:7" x14ac:dyDescent="0.25">
      <c r="C103" s="45"/>
      <c r="D103" s="45"/>
      <c r="E103" s="45"/>
      <c r="F103" s="45"/>
      <c r="G103" s="45"/>
    </row>
    <row r="104" spans="3:7" x14ac:dyDescent="0.25">
      <c r="C104" s="45"/>
      <c r="D104" s="45"/>
      <c r="E104" s="45"/>
      <c r="F104" s="45"/>
      <c r="G104" s="45"/>
    </row>
    <row r="105" spans="3:7" x14ac:dyDescent="0.25">
      <c r="C105" s="45"/>
      <c r="D105" s="45"/>
      <c r="E105" s="45"/>
      <c r="F105" s="45"/>
      <c r="G105" s="45"/>
    </row>
    <row r="106" spans="3:7" x14ac:dyDescent="0.25">
      <c r="C106" s="45"/>
      <c r="D106" s="45"/>
      <c r="E106" s="45"/>
      <c r="F106" s="45"/>
      <c r="G106" s="45"/>
    </row>
    <row r="107" spans="3:7" x14ac:dyDescent="0.25">
      <c r="C107" s="45"/>
      <c r="D107" s="45"/>
      <c r="E107" s="45"/>
      <c r="F107" s="45"/>
      <c r="G107" s="45"/>
    </row>
    <row r="108" spans="3:7" x14ac:dyDescent="0.25">
      <c r="C108" s="45"/>
      <c r="D108" s="45"/>
      <c r="E108" s="45"/>
      <c r="F108" s="45"/>
      <c r="G108" s="45"/>
    </row>
    <row r="109" spans="3:7" x14ac:dyDescent="0.25">
      <c r="C109" s="45"/>
      <c r="D109" s="45"/>
      <c r="E109" s="45"/>
      <c r="F109" s="45"/>
      <c r="G109" s="45"/>
    </row>
    <row r="110" spans="3:7" x14ac:dyDescent="0.25">
      <c r="C110" s="45"/>
      <c r="D110" s="45"/>
      <c r="E110" s="45"/>
      <c r="F110" s="45"/>
      <c r="G110" s="45"/>
    </row>
    <row r="111" spans="3:7" x14ac:dyDescent="0.25">
      <c r="C111" s="45"/>
      <c r="D111" s="45"/>
      <c r="E111" s="45"/>
      <c r="F111" s="45"/>
      <c r="G111" s="45"/>
    </row>
    <row r="112" spans="3:7" x14ac:dyDescent="0.25">
      <c r="C112" s="45"/>
      <c r="D112" s="45"/>
      <c r="E112" s="45"/>
      <c r="F112" s="45"/>
      <c r="G112" s="45"/>
    </row>
    <row r="113" spans="3:7" x14ac:dyDescent="0.25">
      <c r="C113" s="45"/>
      <c r="D113" s="45"/>
      <c r="E113" s="45"/>
      <c r="F113" s="45"/>
      <c r="G113" s="45"/>
    </row>
    <row r="114" spans="3:7" x14ac:dyDescent="0.25">
      <c r="C114" s="45"/>
      <c r="D114" s="45"/>
      <c r="E114" s="45"/>
      <c r="F114" s="45"/>
      <c r="G114" s="45"/>
    </row>
    <row r="115" spans="3:7" x14ac:dyDescent="0.25">
      <c r="C115" s="45"/>
      <c r="D115" s="45"/>
      <c r="E115" s="45"/>
      <c r="F115" s="45"/>
      <c r="G115" s="45"/>
    </row>
    <row r="116" spans="3:7" x14ac:dyDescent="0.25">
      <c r="C116" s="45"/>
      <c r="D116" s="45"/>
      <c r="E116" s="45"/>
      <c r="F116" s="45"/>
      <c r="G116" s="45"/>
    </row>
    <row r="117" spans="3:7" x14ac:dyDescent="0.25">
      <c r="C117" s="45"/>
      <c r="D117" s="45"/>
      <c r="E117" s="45"/>
      <c r="F117" s="45"/>
      <c r="G117" s="45"/>
    </row>
    <row r="118" spans="3:7" x14ac:dyDescent="0.25">
      <c r="C118" s="45"/>
      <c r="D118" s="45"/>
      <c r="E118" s="45"/>
      <c r="F118" s="45"/>
      <c r="G118" s="45"/>
    </row>
    <row r="119" spans="3:7" x14ac:dyDescent="0.25">
      <c r="C119" s="45"/>
      <c r="D119" s="45"/>
      <c r="E119" s="45"/>
      <c r="F119" s="45"/>
      <c r="G119" s="45"/>
    </row>
    <row r="120" spans="3:7" x14ac:dyDescent="0.25">
      <c r="C120" s="45"/>
      <c r="D120" s="45"/>
      <c r="E120" s="45"/>
      <c r="F120" s="45"/>
      <c r="G120" s="45"/>
    </row>
    <row r="121" spans="3:7" x14ac:dyDescent="0.25">
      <c r="C121" s="45"/>
      <c r="D121" s="45"/>
      <c r="E121" s="45"/>
      <c r="F121" s="45"/>
      <c r="G121" s="45"/>
    </row>
    <row r="122" spans="3:7" x14ac:dyDescent="0.25">
      <c r="C122" s="45"/>
      <c r="D122" s="45"/>
      <c r="E122" s="45"/>
      <c r="F122" s="45"/>
      <c r="G122" s="45"/>
    </row>
    <row r="123" spans="3:7" x14ac:dyDescent="0.25">
      <c r="C123" s="45"/>
      <c r="D123" s="45"/>
      <c r="E123" s="45"/>
      <c r="F123" s="45"/>
      <c r="G123" s="45"/>
    </row>
    <row r="124" spans="3:7" x14ac:dyDescent="0.25">
      <c r="C124" s="45"/>
      <c r="D124" s="45"/>
      <c r="E124" s="45"/>
      <c r="F124" s="45"/>
      <c r="G124" s="45"/>
    </row>
    <row r="125" spans="3:7" x14ac:dyDescent="0.25">
      <c r="C125" s="45"/>
      <c r="D125" s="45"/>
      <c r="E125" s="45"/>
      <c r="F125" s="45"/>
      <c r="G125" s="45"/>
    </row>
    <row r="126" spans="3:7" x14ac:dyDescent="0.25">
      <c r="C126" s="45"/>
      <c r="D126" s="45"/>
      <c r="E126" s="45"/>
      <c r="F126" s="45"/>
      <c r="G126" s="45"/>
    </row>
    <row r="127" spans="3:7" x14ac:dyDescent="0.25">
      <c r="C127" s="45"/>
      <c r="D127" s="45"/>
      <c r="E127" s="45"/>
      <c r="F127" s="45"/>
      <c r="G127" s="45"/>
    </row>
    <row r="128" spans="3:7" x14ac:dyDescent="0.25">
      <c r="C128" s="45"/>
      <c r="D128" s="45"/>
      <c r="E128" s="45"/>
      <c r="F128" s="45"/>
      <c r="G128" s="45"/>
    </row>
    <row r="129" spans="3:7" x14ac:dyDescent="0.25">
      <c r="C129" s="45"/>
      <c r="D129" s="45"/>
      <c r="E129" s="45"/>
      <c r="F129" s="45"/>
      <c r="G129" s="45"/>
    </row>
    <row r="130" spans="3:7" x14ac:dyDescent="0.25">
      <c r="C130" s="45"/>
      <c r="D130" s="45"/>
      <c r="E130" s="45"/>
      <c r="F130" s="45"/>
      <c r="G130" s="45"/>
    </row>
    <row r="131" spans="3:7" x14ac:dyDescent="0.25">
      <c r="C131" s="45"/>
      <c r="D131" s="45"/>
      <c r="E131" s="45"/>
      <c r="F131" s="45"/>
      <c r="G131" s="45"/>
    </row>
    <row r="132" spans="3:7" x14ac:dyDescent="0.25">
      <c r="C132" s="45"/>
      <c r="D132" s="45"/>
      <c r="E132" s="45"/>
      <c r="F132" s="45"/>
      <c r="G132" s="45"/>
    </row>
    <row r="133" spans="3:7" x14ac:dyDescent="0.25">
      <c r="C133" s="45"/>
      <c r="D133" s="45"/>
      <c r="E133" s="45"/>
      <c r="F133" s="45"/>
      <c r="G133" s="45"/>
    </row>
    <row r="134" spans="3:7" x14ac:dyDescent="0.25">
      <c r="C134" s="45"/>
      <c r="D134" s="45"/>
      <c r="E134" s="45"/>
      <c r="F134" s="45"/>
      <c r="G134" s="45"/>
    </row>
    <row r="135" spans="3:7" x14ac:dyDescent="0.25">
      <c r="C135" s="45"/>
      <c r="D135" s="45"/>
      <c r="E135" s="45"/>
      <c r="F135" s="45"/>
      <c r="G135" s="45"/>
    </row>
    <row r="136" spans="3:7" x14ac:dyDescent="0.25">
      <c r="C136" s="45"/>
      <c r="D136" s="45"/>
      <c r="E136" s="45"/>
      <c r="F136" s="45"/>
      <c r="G136" s="45"/>
    </row>
    <row r="137" spans="3:7" x14ac:dyDescent="0.25">
      <c r="C137" s="45"/>
      <c r="D137" s="45"/>
      <c r="E137" s="45"/>
      <c r="F137" s="45"/>
      <c r="G137" s="45"/>
    </row>
    <row r="138" spans="3:7" x14ac:dyDescent="0.25">
      <c r="C138" s="45"/>
      <c r="D138" s="45"/>
      <c r="E138" s="45"/>
      <c r="F138" s="45"/>
      <c r="G138" s="45"/>
    </row>
    <row r="139" spans="3:7" x14ac:dyDescent="0.25">
      <c r="C139" s="45"/>
      <c r="D139" s="45"/>
      <c r="E139" s="45"/>
      <c r="F139" s="45"/>
      <c r="G139" s="45"/>
    </row>
    <row r="140" spans="3:7" x14ac:dyDescent="0.25">
      <c r="C140" s="45"/>
      <c r="D140" s="45"/>
      <c r="E140" s="45"/>
      <c r="F140" s="45"/>
      <c r="G140" s="45"/>
    </row>
    <row r="141" spans="3:7" x14ac:dyDescent="0.25">
      <c r="C141" s="45"/>
      <c r="D141" s="45"/>
      <c r="E141" s="45"/>
      <c r="F141" s="45"/>
      <c r="G141" s="45"/>
    </row>
    <row r="142" spans="3:7" x14ac:dyDescent="0.25">
      <c r="C142" s="45"/>
      <c r="D142" s="45"/>
      <c r="E142" s="45"/>
      <c r="F142" s="45"/>
      <c r="G142" s="45"/>
    </row>
    <row r="143" spans="3:7" x14ac:dyDescent="0.25">
      <c r="C143" s="45"/>
      <c r="D143" s="45"/>
      <c r="E143" s="45"/>
      <c r="F143" s="45"/>
      <c r="G143" s="45"/>
    </row>
    <row r="144" spans="3:7" x14ac:dyDescent="0.25">
      <c r="C144" s="45"/>
      <c r="D144" s="45"/>
      <c r="E144" s="45"/>
      <c r="F144" s="45"/>
      <c r="G144" s="45"/>
    </row>
    <row r="145" spans="3:7" x14ac:dyDescent="0.25">
      <c r="C145" s="45"/>
      <c r="D145" s="45"/>
      <c r="E145" s="45"/>
      <c r="F145" s="45"/>
      <c r="G145" s="45"/>
    </row>
    <row r="146" spans="3:7" x14ac:dyDescent="0.25">
      <c r="C146" s="45"/>
      <c r="D146" s="45"/>
      <c r="E146" s="45"/>
      <c r="F146" s="45"/>
      <c r="G146" s="45"/>
    </row>
    <row r="147" spans="3:7" x14ac:dyDescent="0.25">
      <c r="C147" s="45"/>
      <c r="D147" s="45"/>
      <c r="E147" s="45"/>
      <c r="F147" s="45"/>
      <c r="G147" s="45"/>
    </row>
    <row r="148" spans="3:7" x14ac:dyDescent="0.25">
      <c r="C148" s="45"/>
      <c r="D148" s="45"/>
      <c r="E148" s="45"/>
      <c r="F148" s="45"/>
      <c r="G148" s="45"/>
    </row>
    <row r="149" spans="3:7" x14ac:dyDescent="0.25">
      <c r="C149" s="45"/>
      <c r="D149" s="45"/>
      <c r="E149" s="45"/>
      <c r="F149" s="45"/>
      <c r="G149" s="45"/>
    </row>
    <row r="150" spans="3:7" x14ac:dyDescent="0.25">
      <c r="C150" s="45"/>
      <c r="D150" s="45"/>
      <c r="E150" s="45"/>
      <c r="F150" s="45"/>
      <c r="G150" s="45"/>
    </row>
    <row r="151" spans="3:7" x14ac:dyDescent="0.25">
      <c r="C151" s="45"/>
      <c r="D151" s="45"/>
      <c r="E151" s="45"/>
      <c r="F151" s="45"/>
      <c r="G151" s="45"/>
    </row>
    <row r="152" spans="3:7" x14ac:dyDescent="0.25">
      <c r="C152" s="45"/>
      <c r="D152" s="45"/>
      <c r="E152" s="45"/>
      <c r="F152" s="45"/>
      <c r="G152" s="45"/>
    </row>
    <row r="153" spans="3:7" x14ac:dyDescent="0.25">
      <c r="C153" s="45"/>
      <c r="D153" s="45"/>
      <c r="E153" s="45"/>
      <c r="F153" s="45"/>
      <c r="G153" s="45"/>
    </row>
    <row r="154" spans="3:7" x14ac:dyDescent="0.25">
      <c r="C154" s="45"/>
      <c r="D154" s="45"/>
      <c r="E154" s="45"/>
      <c r="F154" s="45"/>
      <c r="G154" s="45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2F90D367-609D-4279-94EF-988E92EF5D1E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ECCF-10A8-4A1A-8326-82FAE786DA0B}">
  <dimension ref="A1:X237"/>
  <sheetViews>
    <sheetView workbookViewId="0">
      <selection activeCell="D79" sqref="D78:D79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94</v>
      </c>
    </row>
    <row r="3" spans="1:20" x14ac:dyDescent="0.25">
      <c r="F3" s="2"/>
    </row>
    <row r="4" spans="1:20" ht="13" thickBot="1" x14ac:dyDescent="0.3">
      <c r="A4" s="12" t="s">
        <v>95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17"/>
      <c r="P16" s="17"/>
      <c r="Q16" s="17"/>
      <c r="R16" s="17"/>
      <c r="S16" s="17"/>
      <c r="T16" s="7"/>
    </row>
    <row r="17" spans="1:24" x14ac:dyDescent="0.25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17"/>
      <c r="P17" s="17"/>
      <c r="Q17" s="17"/>
      <c r="R17" s="17"/>
      <c r="S17" s="17"/>
    </row>
    <row r="18" spans="1:24" x14ac:dyDescent="0.25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17"/>
      <c r="P18" s="17"/>
      <c r="Q18" s="17"/>
      <c r="R18" s="17"/>
      <c r="S18" s="17"/>
    </row>
    <row r="19" spans="1:24" x14ac:dyDescent="0.25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28"/>
      <c r="O19" s="17"/>
      <c r="P19" s="17"/>
      <c r="Q19" s="17"/>
      <c r="R19" s="17"/>
      <c r="S19" s="1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17"/>
      <c r="P20" s="17"/>
      <c r="Q20" s="17"/>
      <c r="R20" s="17"/>
      <c r="S20" s="1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17"/>
      <c r="P21" s="17"/>
      <c r="Q21" s="17"/>
      <c r="R21" s="17"/>
      <c r="S21" s="17"/>
    </row>
    <row r="22" spans="1:24" x14ac:dyDescent="0.25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17"/>
      <c r="P22" s="17"/>
      <c r="Q22" s="17"/>
      <c r="R22" s="17"/>
      <c r="S22" s="17"/>
    </row>
    <row r="23" spans="1:24" x14ac:dyDescent="0.25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28"/>
      <c r="O23" s="17"/>
      <c r="P23" s="17"/>
      <c r="Q23" s="17"/>
      <c r="R23" s="17"/>
      <c r="S23" s="17"/>
    </row>
    <row r="24" spans="1:24" x14ac:dyDescent="0.25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86</v>
      </c>
      <c r="K24" s="2"/>
      <c r="L24" s="2" t="s">
        <v>65</v>
      </c>
      <c r="N24" s="28"/>
      <c r="O24" s="17"/>
      <c r="P24" s="17"/>
      <c r="Q24" s="17"/>
      <c r="R24" s="17"/>
      <c r="S24" s="17"/>
    </row>
    <row r="25" spans="1:24" x14ac:dyDescent="0.25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28"/>
      <c r="O25" s="17"/>
      <c r="P25" s="17"/>
      <c r="Q25" s="17"/>
      <c r="R25" s="17"/>
      <c r="S25" s="17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8"/>
      <c r="O26" s="17"/>
      <c r="P26" s="17"/>
      <c r="Q26" s="17"/>
      <c r="R26" s="17"/>
      <c r="S26" s="17"/>
    </row>
    <row r="27" spans="1:24" x14ac:dyDescent="0.25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28"/>
      <c r="O27" s="17"/>
      <c r="P27" s="17"/>
      <c r="Q27" s="17"/>
      <c r="R27" s="17"/>
      <c r="S27" s="17"/>
    </row>
    <row r="28" spans="1:24" x14ac:dyDescent="0.25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28"/>
      <c r="O28" s="17"/>
      <c r="P28" s="17"/>
      <c r="Q28" s="17"/>
      <c r="R28" s="17"/>
      <c r="S28" s="17"/>
    </row>
    <row r="29" spans="1:24" x14ac:dyDescent="0.25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L29" s="2" t="s">
        <v>56</v>
      </c>
      <c r="N29" s="28"/>
      <c r="O29" s="17"/>
      <c r="P29" s="17"/>
      <c r="Q29" s="17"/>
      <c r="R29" s="17"/>
      <c r="S29" s="17"/>
    </row>
    <row r="30" spans="1:24" x14ac:dyDescent="0.25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66</v>
      </c>
      <c r="N30" s="28"/>
      <c r="O30" s="17"/>
      <c r="P30" s="17"/>
      <c r="Q30" s="17"/>
      <c r="R30" s="17"/>
      <c r="S30" s="17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8"/>
      <c r="O31" s="17"/>
      <c r="P31" s="17"/>
      <c r="Q31" s="17"/>
      <c r="R31" s="17"/>
      <c r="S31" s="17"/>
    </row>
    <row r="32" spans="1:24" x14ac:dyDescent="0.25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28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18"/>
      <c r="I34" s="18"/>
      <c r="J34" s="18"/>
      <c r="L34" s="12" t="s">
        <v>61</v>
      </c>
      <c r="N34" s="28"/>
      <c r="O34" s="17"/>
      <c r="P34" s="17"/>
      <c r="Q34" s="17"/>
      <c r="R34" s="17"/>
      <c r="S34" s="17"/>
      <c r="T34" s="17"/>
      <c r="U34" s="17"/>
      <c r="V34" s="28"/>
      <c r="W34" s="28"/>
      <c r="X34" s="17"/>
    </row>
    <row r="35" spans="1:24" x14ac:dyDescent="0.25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I35" s="18"/>
      <c r="J35" s="18"/>
      <c r="L35" s="12" t="s">
        <v>92</v>
      </c>
      <c r="N35" s="28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" thickBot="1" x14ac:dyDescent="0.3">
      <c r="A36" s="12" t="s">
        <v>28</v>
      </c>
      <c r="H36" s="18"/>
      <c r="I36" s="18"/>
      <c r="J36" s="18"/>
      <c r="L36" s="12" t="s">
        <v>93</v>
      </c>
      <c r="N36" s="28"/>
      <c r="O36" s="17"/>
      <c r="P36" s="17"/>
      <c r="Q36" s="17"/>
      <c r="R36" s="17"/>
      <c r="S36" s="17"/>
    </row>
    <row r="37" spans="1:24" ht="12.75" customHeight="1" x14ac:dyDescent="0.25">
      <c r="A37" s="34">
        <v>27</v>
      </c>
      <c r="B37" s="35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18"/>
      <c r="I37" s="18"/>
      <c r="J37" s="18"/>
      <c r="K37" s="17"/>
      <c r="L37" s="12" t="s">
        <v>63</v>
      </c>
      <c r="N37" s="28"/>
      <c r="O37" s="17"/>
      <c r="P37" s="17"/>
      <c r="Q37" s="17"/>
      <c r="R37" s="17"/>
      <c r="S37" s="17"/>
    </row>
    <row r="38" spans="1:24" x14ac:dyDescent="0.25">
      <c r="A38" s="37"/>
      <c r="B38" s="2" t="s">
        <v>16</v>
      </c>
      <c r="C38" s="42">
        <v>1687.5150722113424</v>
      </c>
      <c r="D38" s="42">
        <v>1709.3287387655362</v>
      </c>
      <c r="E38" s="42">
        <v>1724.4252961640088</v>
      </c>
      <c r="F38" s="42">
        <v>1746.2389627182022</v>
      </c>
      <c r="G38" s="42">
        <v>1761.3355201166755</v>
      </c>
      <c r="H38" s="18"/>
      <c r="I38" s="18"/>
      <c r="J38" s="18"/>
      <c r="L38" s="2" t="s">
        <v>64</v>
      </c>
      <c r="N38" s="28"/>
      <c r="O38" s="17"/>
      <c r="P38" s="17"/>
      <c r="Q38" s="17"/>
      <c r="R38" s="17"/>
      <c r="S38" s="17"/>
    </row>
    <row r="39" spans="1:24" x14ac:dyDescent="0.25">
      <c r="A39" s="37"/>
      <c r="B39" s="2" t="s">
        <v>22</v>
      </c>
      <c r="C39" s="42">
        <v>28994.577149813063</v>
      </c>
      <c r="D39" s="42">
        <v>29369.375602426029</v>
      </c>
      <c r="E39" s="42">
        <v>29628.76190681797</v>
      </c>
      <c r="F39" s="42">
        <v>30003.560359430929</v>
      </c>
      <c r="G39" s="42">
        <v>30262.946663822881</v>
      </c>
      <c r="H39" s="18"/>
      <c r="I39" s="18"/>
      <c r="J39" s="18"/>
      <c r="N39" s="28"/>
      <c r="O39" s="17"/>
      <c r="P39" s="17"/>
      <c r="Q39" s="17"/>
      <c r="R39" s="17"/>
      <c r="S39" s="17"/>
    </row>
    <row r="40" spans="1:24" ht="13" thickBot="1" x14ac:dyDescent="0.3">
      <c r="A40" s="39"/>
      <c r="B40" s="40" t="s">
        <v>27</v>
      </c>
      <c r="C40" s="43">
        <v>3375.0301444226848</v>
      </c>
      <c r="D40" s="43">
        <v>3418.6574775310723</v>
      </c>
      <c r="E40" s="43">
        <v>3448.8505923280177</v>
      </c>
      <c r="F40" s="43">
        <v>3492.4779254364043</v>
      </c>
      <c r="G40" s="43">
        <v>3522.6710402333511</v>
      </c>
      <c r="H40" s="18"/>
      <c r="I40" s="18"/>
      <c r="J40" s="18"/>
      <c r="K40" s="18"/>
      <c r="M40" s="18"/>
      <c r="N40" s="28"/>
      <c r="O40" s="17"/>
      <c r="P40" s="17"/>
      <c r="Q40" s="17"/>
      <c r="R40" s="17"/>
      <c r="S40" s="17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8"/>
      <c r="O41" s="17"/>
      <c r="P41" s="17"/>
      <c r="Q41" s="17"/>
      <c r="R41" s="17"/>
      <c r="S41" s="17"/>
    </row>
    <row r="42" spans="1:24" ht="15.5" x14ac:dyDescent="0.3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8"/>
      <c r="I42" s="18"/>
      <c r="J42" s="18"/>
      <c r="K42" s="30"/>
      <c r="L42" s="31"/>
      <c r="M42" s="17"/>
      <c r="N42" s="28"/>
      <c r="O42" s="17"/>
      <c r="P42" s="17"/>
      <c r="Q42" s="17"/>
      <c r="R42" s="17"/>
      <c r="S42" s="17"/>
    </row>
    <row r="43" spans="1:24" x14ac:dyDescent="0.25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18"/>
      <c r="I43" s="18"/>
      <c r="J43" s="18"/>
      <c r="K43" s="32"/>
      <c r="L43" s="32"/>
      <c r="N43" s="28"/>
      <c r="O43" s="17"/>
      <c r="P43" s="17"/>
      <c r="Q43" s="17"/>
      <c r="R43" s="17"/>
      <c r="S43" s="17"/>
    </row>
    <row r="44" spans="1:24" x14ac:dyDescent="0.25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I44" s="18"/>
      <c r="J44" s="18"/>
      <c r="N44" s="28"/>
      <c r="O44" s="17"/>
      <c r="P44" s="17"/>
      <c r="Q44" s="17"/>
      <c r="R44" s="17"/>
      <c r="S44" s="17"/>
    </row>
    <row r="45" spans="1:24" x14ac:dyDescent="0.25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I45" s="18"/>
      <c r="J45" s="18"/>
      <c r="N45" s="28"/>
      <c r="O45" s="17"/>
      <c r="P45" s="17"/>
      <c r="Q45" s="17"/>
      <c r="R45" s="17"/>
      <c r="S45" s="17"/>
    </row>
    <row r="46" spans="1:24" x14ac:dyDescent="0.25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28"/>
      <c r="O46" s="17"/>
      <c r="P46" s="17"/>
      <c r="Q46" s="17"/>
      <c r="R46" s="17"/>
      <c r="S46" s="17"/>
    </row>
    <row r="47" spans="1:24" x14ac:dyDescent="0.25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28"/>
      <c r="O47" s="17"/>
      <c r="P47" s="17"/>
      <c r="Q47" s="17"/>
      <c r="R47" s="17"/>
      <c r="S47" s="17"/>
    </row>
    <row r="48" spans="1:24" x14ac:dyDescent="0.25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28"/>
      <c r="O48" s="17"/>
      <c r="P48" s="17"/>
      <c r="Q48" s="17"/>
      <c r="R48" s="17"/>
      <c r="S48" s="17"/>
    </row>
    <row r="49" spans="1:19" x14ac:dyDescent="0.25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28"/>
      <c r="O49" s="17"/>
      <c r="P49" s="17"/>
      <c r="Q49" s="17"/>
      <c r="R49" s="17"/>
      <c r="S49" s="17"/>
    </row>
    <row r="50" spans="1:19" x14ac:dyDescent="0.25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28"/>
      <c r="O50" s="17"/>
      <c r="P50" s="17"/>
      <c r="Q50" s="17"/>
      <c r="R50" s="17"/>
      <c r="S50" s="17"/>
    </row>
    <row r="51" spans="1:19" x14ac:dyDescent="0.25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28"/>
      <c r="O51" s="17"/>
      <c r="P51" s="17"/>
      <c r="Q51" s="17"/>
      <c r="R51" s="17"/>
      <c r="S51" s="17"/>
    </row>
    <row r="52" spans="1:19" x14ac:dyDescent="0.25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28"/>
      <c r="O52" s="17"/>
      <c r="P52" s="17"/>
      <c r="Q52" s="17"/>
      <c r="R52" s="17"/>
      <c r="S52" s="17"/>
    </row>
    <row r="53" spans="1:19" x14ac:dyDescent="0.25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28"/>
      <c r="O53" s="17"/>
      <c r="P53" s="17"/>
      <c r="Q53" s="17"/>
      <c r="R53" s="17"/>
      <c r="S53" s="17"/>
    </row>
    <row r="54" spans="1:19" x14ac:dyDescent="0.25">
      <c r="A54" s="2" t="s">
        <v>28</v>
      </c>
      <c r="B54" s="2"/>
      <c r="C54" s="10"/>
      <c r="D54" s="14"/>
      <c r="E54" s="14"/>
      <c r="F54" s="14"/>
      <c r="G54" s="14"/>
      <c r="H54" s="18"/>
      <c r="N54" s="28"/>
      <c r="O54" s="17"/>
      <c r="P54" s="17"/>
      <c r="Q54" s="17"/>
      <c r="R54" s="17"/>
      <c r="S54" s="17"/>
    </row>
    <row r="55" spans="1:19" x14ac:dyDescent="0.25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28"/>
      <c r="O55" s="17"/>
      <c r="P55" s="17"/>
      <c r="Q55" s="17"/>
      <c r="R55" s="17"/>
      <c r="S55" s="17"/>
    </row>
    <row r="56" spans="1:19" x14ac:dyDescent="0.25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28"/>
      <c r="O56" s="17"/>
      <c r="P56" s="17"/>
      <c r="Q56" s="17"/>
      <c r="R56" s="17"/>
      <c r="S56" s="17"/>
    </row>
    <row r="57" spans="1:19" x14ac:dyDescent="0.25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28"/>
      <c r="O57" s="17"/>
      <c r="P57" s="17"/>
      <c r="Q57" s="17"/>
      <c r="R57" s="17"/>
      <c r="S57" s="17"/>
    </row>
    <row r="58" spans="1:19" x14ac:dyDescent="0.25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28"/>
      <c r="O58" s="17"/>
      <c r="P58" s="17"/>
      <c r="Q58" s="17"/>
      <c r="R58" s="17"/>
      <c r="S58" s="1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28"/>
      <c r="O59" s="17"/>
      <c r="P59" s="17"/>
      <c r="Q59" s="17"/>
      <c r="R59" s="17"/>
      <c r="S59" s="17"/>
    </row>
    <row r="60" spans="1:19" ht="13" x14ac:dyDescent="0.3">
      <c r="A60" s="2"/>
      <c r="B60" s="1"/>
      <c r="C60" s="2"/>
      <c r="D60" s="2"/>
      <c r="E60" s="2"/>
      <c r="F60" s="2"/>
      <c r="G60" s="2"/>
      <c r="H60" s="18"/>
      <c r="N60" s="28"/>
      <c r="O60" s="17"/>
      <c r="P60" s="17"/>
      <c r="Q60" s="17"/>
      <c r="R60" s="17"/>
      <c r="S60" s="17"/>
    </row>
    <row r="61" spans="1:19" x14ac:dyDescent="0.25">
      <c r="A61" s="4"/>
      <c r="B61" s="5"/>
      <c r="C61" s="6"/>
      <c r="D61" s="6"/>
      <c r="E61" s="6"/>
      <c r="F61" s="6"/>
      <c r="G61" s="6"/>
      <c r="H61" s="18"/>
      <c r="N61" s="28"/>
      <c r="O61" s="17"/>
      <c r="P61" s="17"/>
      <c r="Q61" s="17"/>
      <c r="R61" s="17"/>
      <c r="S61" s="17"/>
    </row>
    <row r="62" spans="1:19" x14ac:dyDescent="0.25">
      <c r="A62" s="2"/>
      <c r="B62" s="2"/>
      <c r="C62" s="14"/>
      <c r="D62" s="14"/>
      <c r="E62" s="14"/>
      <c r="F62" s="14"/>
      <c r="G62" s="14"/>
      <c r="H62" s="18"/>
      <c r="N62" s="28"/>
      <c r="O62" s="17"/>
      <c r="P62" s="17"/>
      <c r="Q62" s="17"/>
      <c r="R62" s="17"/>
      <c r="S62" s="17"/>
    </row>
    <row r="63" spans="1:19" x14ac:dyDescent="0.25">
      <c r="A63" s="2"/>
      <c r="B63" s="2"/>
      <c r="C63" s="14"/>
      <c r="D63" s="14"/>
      <c r="E63" s="14"/>
      <c r="F63" s="14"/>
      <c r="G63" s="14"/>
      <c r="H63" s="18"/>
      <c r="N63" s="28"/>
      <c r="O63" s="17"/>
      <c r="P63" s="17"/>
      <c r="Q63" s="17"/>
      <c r="R63" s="17"/>
      <c r="S63" s="17"/>
    </row>
    <row r="64" spans="1:19" x14ac:dyDescent="0.25">
      <c r="A64" s="2"/>
      <c r="B64" s="2"/>
      <c r="C64" s="14"/>
      <c r="D64" s="14"/>
      <c r="E64" s="14"/>
      <c r="F64" s="14"/>
      <c r="G64" s="14"/>
      <c r="H64" s="18"/>
      <c r="N64" s="28"/>
      <c r="O64" s="17"/>
      <c r="P64" s="17"/>
      <c r="Q64" s="17"/>
      <c r="R64" s="17"/>
      <c r="S64" s="17"/>
    </row>
    <row r="65" spans="1:18" x14ac:dyDescent="0.25">
      <c r="A65" s="2" t="s">
        <v>28</v>
      </c>
      <c r="E65" s="9"/>
      <c r="N65" s="28"/>
      <c r="O65" s="28"/>
      <c r="P65" s="28"/>
      <c r="Q65" s="28"/>
      <c r="R65" s="28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96</v>
      </c>
      <c r="D67" s="14"/>
      <c r="F67" s="2"/>
      <c r="G67" s="18"/>
    </row>
    <row r="68" spans="1:18" x14ac:dyDescent="0.25">
      <c r="A68" s="12" t="s">
        <v>88</v>
      </c>
      <c r="D68" s="14"/>
      <c r="F68" s="2"/>
      <c r="G68" s="18"/>
    </row>
    <row r="69" spans="1:18" x14ac:dyDescent="0.25">
      <c r="A69" s="12" t="s">
        <v>69</v>
      </c>
      <c r="B69" s="17">
        <v>1.3899999999999999E-2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A3C3CC5A-BE6A-4D49-A267-5AAA6FD65563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B8D4-1D14-40CE-A663-44BAA548113E}">
  <dimension ref="A1:U69"/>
  <sheetViews>
    <sheetView workbookViewId="0">
      <selection activeCell="C42" sqref="C42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hidden="1" customWidth="1"/>
    <col min="10" max="10" width="21" style="12" hidden="1" customWidth="1"/>
    <col min="11" max="11" width="12.7265625" style="12" hidden="1" customWidth="1"/>
    <col min="12" max="12" width="16.54296875" style="12" hidden="1" customWidth="1"/>
    <col min="13" max="13" width="18.81640625" style="12" hidden="1" customWidth="1"/>
    <col min="14" max="14" width="10.26953125" style="12" bestFit="1" customWidth="1"/>
    <col min="15" max="15" width="13.453125" style="12" bestFit="1" customWidth="1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101</v>
      </c>
    </row>
    <row r="4" spans="1:18" ht="13" thickBot="1" x14ac:dyDescent="0.3">
      <c r="A4" s="12" t="s">
        <v>99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5.5100000000000003E-2</v>
      </c>
    </row>
    <row r="9" spans="1:18" x14ac:dyDescent="0.25">
      <c r="A9" s="12" t="s">
        <v>1</v>
      </c>
      <c r="D9" s="13">
        <v>5.5E-2</v>
      </c>
    </row>
    <row r="10" spans="1:18" x14ac:dyDescent="0.25">
      <c r="A10" s="12" t="s">
        <v>2</v>
      </c>
      <c r="D10" s="13">
        <v>0.11</v>
      </c>
    </row>
    <row r="13" spans="1:18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8" x14ac:dyDescent="0.25">
      <c r="A14" s="2"/>
      <c r="B14" s="2"/>
      <c r="C14" s="2"/>
      <c r="D14" s="2"/>
      <c r="E14" s="2"/>
      <c r="F14" s="2"/>
      <c r="G14" s="2"/>
      <c r="H14" s="14"/>
    </row>
    <row r="15" spans="1:18" ht="13" x14ac:dyDescent="0.3">
      <c r="A15" s="2"/>
      <c r="B15" s="1" t="s">
        <v>9</v>
      </c>
      <c r="C15" s="2"/>
      <c r="D15" s="2"/>
      <c r="E15" s="2"/>
      <c r="F15" s="2"/>
      <c r="G15" s="2"/>
      <c r="O15" s="14"/>
      <c r="P15" s="14"/>
      <c r="Q15" s="14"/>
      <c r="R15" s="14"/>
    </row>
    <row r="16" spans="1:18" ht="13" x14ac:dyDescent="0.3">
      <c r="A16" s="4">
        <v>19</v>
      </c>
      <c r="B16" s="5" t="s">
        <v>10</v>
      </c>
      <c r="C16" s="6">
        <f>('Løntabel juni 2023'!C16/160.33)*(1+$D$7)</f>
        <v>178.25759573781528</v>
      </c>
      <c r="D16" s="6">
        <f>('Løntabel juni 2023'!D16/160.33)*(1+$D$7)</f>
        <v>181.17678150957053</v>
      </c>
      <c r="E16" s="6">
        <f>('Løntabel juni 2023'!E16/160.33)*(1+$D$7)</f>
        <v>183.19788175552466</v>
      </c>
      <c r="F16" s="6">
        <f>('Løntabel juni 2023'!F16/160.33)*(1+$D$7)</f>
        <v>186.11715085620435</v>
      </c>
      <c r="G16" s="6">
        <f>('Løntabel juni 2023'!G16/160.33)*(1+$D$7)</f>
        <v>188.13833606788145</v>
      </c>
      <c r="H16" s="26"/>
      <c r="I16" s="7"/>
      <c r="J16" s="1"/>
      <c r="K16" s="1"/>
      <c r="L16" s="1"/>
      <c r="M16" s="1"/>
      <c r="N16" s="7" t="s">
        <v>11</v>
      </c>
      <c r="O16" s="1" t="s">
        <v>12</v>
      </c>
      <c r="P16" s="1" t="s">
        <v>13</v>
      </c>
      <c r="Q16" s="1" t="s">
        <v>14</v>
      </c>
      <c r="R16" s="1" t="s">
        <v>15</v>
      </c>
    </row>
    <row r="17" spans="1:18" x14ac:dyDescent="0.25">
      <c r="A17" s="2"/>
      <c r="B17" s="12" t="s">
        <v>16</v>
      </c>
      <c r="C17" s="14">
        <f>C16*$D$9</f>
        <v>9.8041677655798409</v>
      </c>
      <c r="D17" s="14">
        <f>D16*$D$9</f>
        <v>9.9647229830263786</v>
      </c>
      <c r="E17" s="14">
        <f>E16*$D$9</f>
        <v>10.075883496553857</v>
      </c>
      <c r="F17" s="14">
        <f>F16*$D$9</f>
        <v>10.23644329709124</v>
      </c>
      <c r="G17" s="14">
        <f>G16*$D$9</f>
        <v>10.347608483733479</v>
      </c>
      <c r="H17" s="26"/>
      <c r="I17" s="2"/>
      <c r="J17" s="8"/>
      <c r="M17" s="2"/>
      <c r="N17" s="2" t="s">
        <v>17</v>
      </c>
      <c r="O17" s="8" t="s">
        <v>18</v>
      </c>
      <c r="P17" s="12" t="s">
        <v>19</v>
      </c>
      <c r="Q17" s="12" t="s">
        <v>20</v>
      </c>
      <c r="R17" s="2" t="s">
        <v>21</v>
      </c>
    </row>
    <row r="18" spans="1:18" ht="14.5" x14ac:dyDescent="0.35">
      <c r="A18" s="2"/>
      <c r="B18" s="12" t="s">
        <v>22</v>
      </c>
      <c r="C18" s="14">
        <f>C16-C17</f>
        <v>168.45342797223543</v>
      </c>
      <c r="D18" s="14">
        <f>D16-D17</f>
        <v>171.21205852654415</v>
      </c>
      <c r="E18" s="14">
        <f>E16-E17</f>
        <v>173.12199825897079</v>
      </c>
      <c r="F18" s="14">
        <f>F16-F17</f>
        <v>175.88070755911312</v>
      </c>
      <c r="G18" s="14">
        <f>G16-G17</f>
        <v>177.79072758414799</v>
      </c>
      <c r="H18" s="26"/>
      <c r="I18" s="2"/>
      <c r="J18" s="8"/>
      <c r="K18" s="2"/>
      <c r="N18" s="2" t="s">
        <v>23</v>
      </c>
      <c r="O18" s="8" t="s">
        <v>24</v>
      </c>
      <c r="P18" s="2" t="s">
        <v>25</v>
      </c>
      <c r="Q18" s="12" t="s">
        <v>26</v>
      </c>
      <c r="R18"/>
    </row>
    <row r="19" spans="1:18" ht="14.5" x14ac:dyDescent="0.35">
      <c r="A19" s="2"/>
      <c r="B19" s="12" t="s">
        <v>27</v>
      </c>
      <c r="C19" s="14">
        <f>C16*$D$10</f>
        <v>19.608335531159682</v>
      </c>
      <c r="D19" s="14">
        <f>D16*$D$10</f>
        <v>19.929445966052757</v>
      </c>
      <c r="E19" s="14">
        <f>E16*$D$10</f>
        <v>20.151766993107714</v>
      </c>
      <c r="F19" s="14">
        <f>F16*$D$10</f>
        <v>20.47288659418248</v>
      </c>
      <c r="G19" s="14">
        <f>G16*$D$10</f>
        <v>20.695216967466958</v>
      </c>
      <c r="H19" s="26"/>
      <c r="I19" s="2"/>
      <c r="J19" s="8"/>
      <c r="N19" s="2" t="s">
        <v>29</v>
      </c>
      <c r="O19" s="8" t="s">
        <v>30</v>
      </c>
      <c r="P19" s="12" t="s">
        <v>31</v>
      </c>
      <c r="Q19" s="12" t="s">
        <v>32</v>
      </c>
      <c r="R19"/>
    </row>
    <row r="20" spans="1:18" ht="14.5" x14ac:dyDescent="0.35">
      <c r="A20" s="2"/>
      <c r="C20" s="14"/>
      <c r="D20" s="14"/>
      <c r="E20" s="14"/>
      <c r="F20" s="14"/>
      <c r="G20" s="14"/>
      <c r="H20" s="26"/>
      <c r="I20" s="2"/>
      <c r="J20" s="8"/>
      <c r="N20" s="2" t="s">
        <v>34</v>
      </c>
      <c r="O20" s="8" t="s">
        <v>35</v>
      </c>
      <c r="P20" s="12" t="s">
        <v>36</v>
      </c>
      <c r="Q20" s="12" t="s">
        <v>37</v>
      </c>
      <c r="R20"/>
    </row>
    <row r="21" spans="1:18" ht="14.5" x14ac:dyDescent="0.35">
      <c r="A21" s="2"/>
      <c r="B21" s="1" t="s">
        <v>33</v>
      </c>
      <c r="C21" s="11"/>
      <c r="D21" s="2"/>
      <c r="E21" s="2"/>
      <c r="F21" s="2"/>
      <c r="G21" s="2"/>
      <c r="H21" s="26"/>
      <c r="I21" s="2"/>
      <c r="J21" s="8"/>
      <c r="K21" s="2"/>
      <c r="N21" s="2" t="s">
        <v>38</v>
      </c>
      <c r="O21" s="8" t="s">
        <v>39</v>
      </c>
      <c r="P21" s="2" t="s">
        <v>40</v>
      </c>
      <c r="Q21" s="12" t="s">
        <v>41</v>
      </c>
      <c r="R21"/>
    </row>
    <row r="22" spans="1:18" ht="14.5" x14ac:dyDescent="0.35">
      <c r="A22" s="4">
        <v>23</v>
      </c>
      <c r="B22" s="5" t="s">
        <v>10</v>
      </c>
      <c r="C22" s="6">
        <f>('Løntabel juni 2024'!I10/160.33)*(1+$D$7)</f>
        <v>189.29394208529388</v>
      </c>
      <c r="D22" s="6">
        <f>('Løntabel juni 2024'!J10/160.33)*(1+$D$7)</f>
        <v>192.2997100541233</v>
      </c>
      <c r="E22" s="6">
        <f>('Løntabel juni 2024'!K10/160.33)*(1+$D$7)</f>
        <v>194.37831692798477</v>
      </c>
      <c r="F22" s="6">
        <f>('Løntabel juni 2024'!L10/160.33)*(1+$D$7)</f>
        <v>197.38288400244357</v>
      </c>
      <c r="G22" s="6">
        <f>('Løntabel juni 2024'!M10/160.33)*(1+$D$7)</f>
        <v>199.46325689743824</v>
      </c>
      <c r="H22" s="26"/>
      <c r="I22" s="2"/>
      <c r="K22" s="2"/>
      <c r="L22" s="2"/>
      <c r="N22" s="2"/>
      <c r="O22" s="8"/>
      <c r="P22" s="2"/>
      <c r="Q22"/>
      <c r="R22"/>
    </row>
    <row r="23" spans="1:18" ht="14.5" x14ac:dyDescent="0.35">
      <c r="A23" s="2"/>
      <c r="B23" s="2" t="s">
        <v>16</v>
      </c>
      <c r="C23" s="14">
        <f>C22*$D$9</f>
        <v>10.411166814691164</v>
      </c>
      <c r="D23" s="14">
        <f t="shared" ref="D23:F23" si="0">D22*$D$9</f>
        <v>10.576484052976781</v>
      </c>
      <c r="E23" s="14">
        <f t="shared" si="0"/>
        <v>10.690807431039163</v>
      </c>
      <c r="F23" s="14">
        <f t="shared" si="0"/>
        <v>10.856058620134396</v>
      </c>
      <c r="G23" s="14">
        <f>G22*$D$9</f>
        <v>10.970479129359104</v>
      </c>
      <c r="H23" s="26"/>
      <c r="I23" s="2"/>
      <c r="K23" s="2"/>
      <c r="L23" s="2"/>
      <c r="N23" s="2"/>
      <c r="O23" s="8"/>
      <c r="P23" s="2"/>
      <c r="Q23"/>
      <c r="R23"/>
    </row>
    <row r="24" spans="1:18" ht="14.5" x14ac:dyDescent="0.35">
      <c r="A24" s="2"/>
      <c r="B24" s="2" t="s">
        <v>22</v>
      </c>
      <c r="C24" s="14">
        <f>C22-C23</f>
        <v>178.88277527060271</v>
      </c>
      <c r="D24" s="14">
        <f t="shared" ref="D24:F24" si="1">D22-D23</f>
        <v>181.72322600114651</v>
      </c>
      <c r="E24" s="14">
        <f t="shared" si="1"/>
        <v>183.68750949694561</v>
      </c>
      <c r="F24" s="14">
        <f t="shared" si="1"/>
        <v>186.52682538230917</v>
      </c>
      <c r="G24" s="14">
        <f>G22-G23</f>
        <v>188.49277776807915</v>
      </c>
      <c r="H24" s="26"/>
      <c r="I24" s="2"/>
      <c r="N24" s="2" t="s">
        <v>42</v>
      </c>
      <c r="O24"/>
      <c r="P24" s="2" t="s">
        <v>43</v>
      </c>
      <c r="Q24" s="2" t="s">
        <v>44</v>
      </c>
      <c r="R24"/>
    </row>
    <row r="25" spans="1:18" ht="14.5" x14ac:dyDescent="0.35">
      <c r="A25" s="2"/>
      <c r="B25" s="2" t="s">
        <v>27</v>
      </c>
      <c r="C25" s="14">
        <f>C22*$D$10</f>
        <v>20.822333629382328</v>
      </c>
      <c r="D25" s="14">
        <f>D22*$D$10</f>
        <v>21.152968105953562</v>
      </c>
      <c r="E25" s="14">
        <f>E22*$D$10</f>
        <v>21.381614862078326</v>
      </c>
      <c r="F25" s="14">
        <f>F22*$D$10</f>
        <v>21.712117240268793</v>
      </c>
      <c r="G25" s="14">
        <f>G22*$D$10</f>
        <v>21.940958258718208</v>
      </c>
      <c r="H25" s="26"/>
      <c r="I25" s="2"/>
      <c r="N25" s="2" t="s">
        <v>86</v>
      </c>
      <c r="O25"/>
      <c r="P25" s="2"/>
      <c r="Q25" s="2" t="s">
        <v>65</v>
      </c>
      <c r="R25"/>
    </row>
    <row r="26" spans="1:18" ht="14.5" x14ac:dyDescent="0.35">
      <c r="A26" s="2"/>
      <c r="B26" s="1"/>
      <c r="C26" s="2"/>
      <c r="D26" s="2"/>
      <c r="E26" s="2"/>
      <c r="F26" s="2"/>
      <c r="G26" s="2"/>
      <c r="H26" s="26"/>
      <c r="I26" s="2"/>
      <c r="N26" s="2" t="s">
        <v>45</v>
      </c>
      <c r="O26"/>
      <c r="P26" s="12" t="s">
        <v>46</v>
      </c>
      <c r="Q26" s="12" t="s">
        <v>47</v>
      </c>
      <c r="R26"/>
    </row>
    <row r="27" spans="1:18" ht="14.5" x14ac:dyDescent="0.35">
      <c r="A27" s="2"/>
      <c r="B27" s="1" t="s">
        <v>33</v>
      </c>
      <c r="C27" s="2"/>
      <c r="D27" s="2"/>
      <c r="E27" s="2"/>
      <c r="F27" s="2"/>
      <c r="G27" s="2"/>
      <c r="H27" s="26"/>
      <c r="I27" s="11"/>
      <c r="N27" s="2" t="s">
        <v>48</v>
      </c>
      <c r="O27"/>
      <c r="P27" s="12" t="s">
        <v>49</v>
      </c>
      <c r="Q27" s="12" t="s">
        <v>50</v>
      </c>
      <c r="R27"/>
    </row>
    <row r="28" spans="1:18" ht="14.5" x14ac:dyDescent="0.35">
      <c r="A28" s="4">
        <v>24</v>
      </c>
      <c r="B28" s="5" t="s">
        <v>10</v>
      </c>
      <c r="C28" s="6">
        <f>('Løntabel juni 2023'!C22/160.33)*(1+$D$7)</f>
        <v>192.39459199027968</v>
      </c>
      <c r="D28" s="6">
        <f>('Løntabel juni 2023'!D22/160.33)*(1+$D$7)</f>
        <v>195.29580302822984</v>
      </c>
      <c r="E28" s="6">
        <f>('Løntabel juni 2023'!E22/160.33)*(1+$D$7)</f>
        <v>197.30470538199859</v>
      </c>
      <c r="F28" s="6">
        <f>('Løntabel juni 2023'!F22/160.33)*(1+$D$7)</f>
        <v>200.20591641994872</v>
      </c>
      <c r="G28" s="6">
        <f>('Løntabel juni 2023'!G22/160.33)*(1+$D$7)</f>
        <v>202.21404004749118</v>
      </c>
      <c r="H28" s="26"/>
      <c r="I28" s="11"/>
      <c r="L28" s="2"/>
      <c r="N28" s="2" t="s">
        <v>51</v>
      </c>
      <c r="O28"/>
      <c r="P28"/>
      <c r="Q28" s="12" t="s">
        <v>52</v>
      </c>
      <c r="R28"/>
    </row>
    <row r="29" spans="1:18" ht="14.5" x14ac:dyDescent="0.35">
      <c r="A29" s="2"/>
      <c r="B29" s="2" t="s">
        <v>16</v>
      </c>
      <c r="C29" s="14">
        <f>C28*$D$9</f>
        <v>10.581702559465382</v>
      </c>
      <c r="D29" s="14">
        <f>D28*$D$9</f>
        <v>10.741269166552641</v>
      </c>
      <c r="E29" s="14">
        <f>E28*$D$9</f>
        <v>10.851758796009923</v>
      </c>
      <c r="F29" s="14">
        <f>F28*$D$9</f>
        <v>11.01132540309718</v>
      </c>
      <c r="G29" s="14">
        <f>G28*$D$9</f>
        <v>11.121772202612014</v>
      </c>
      <c r="H29" s="26"/>
      <c r="I29" s="11"/>
      <c r="L29" s="2"/>
      <c r="N29" s="11" t="s">
        <v>53</v>
      </c>
      <c r="O29"/>
      <c r="P29"/>
      <c r="Q29" s="12" t="s">
        <v>54</v>
      </c>
      <c r="R29"/>
    </row>
    <row r="30" spans="1:18" ht="14.5" x14ac:dyDescent="0.35">
      <c r="A30" s="2"/>
      <c r="B30" s="2" t="s">
        <v>22</v>
      </c>
      <c r="C30" s="14">
        <f>C28-C29</f>
        <v>181.81288943081429</v>
      </c>
      <c r="D30" s="14">
        <f>D28-D29</f>
        <v>184.55453386167721</v>
      </c>
      <c r="E30" s="14">
        <f>E28-E29</f>
        <v>186.45294658598866</v>
      </c>
      <c r="F30" s="14">
        <f>F28-F29</f>
        <v>189.19459101685155</v>
      </c>
      <c r="G30" s="14">
        <f>G28-G29</f>
        <v>191.09226784487916</v>
      </c>
      <c r="H30" s="26"/>
      <c r="I30" s="11"/>
      <c r="N30" s="11"/>
      <c r="O30"/>
      <c r="P30"/>
      <c r="Q30" s="2" t="s">
        <v>56</v>
      </c>
      <c r="R30"/>
    </row>
    <row r="31" spans="1:18" ht="14.5" x14ac:dyDescent="0.35">
      <c r="A31" s="2"/>
      <c r="B31" s="2" t="s">
        <v>27</v>
      </c>
      <c r="C31" s="14">
        <f>C28*$D$10</f>
        <v>21.163405118930765</v>
      </c>
      <c r="D31" s="14">
        <f>D28*$D$10</f>
        <v>21.482538333105282</v>
      </c>
      <c r="E31" s="14">
        <f>E28*$D$10</f>
        <v>21.703517592019846</v>
      </c>
      <c r="F31" s="14">
        <f>F28*$D$10</f>
        <v>22.02265080619436</v>
      </c>
      <c r="G31" s="14">
        <f>G28*$D$10</f>
        <v>22.243544405224029</v>
      </c>
      <c r="H31" s="26"/>
      <c r="N31" s="11" t="s">
        <v>55</v>
      </c>
      <c r="O31"/>
      <c r="P31"/>
      <c r="Q31" s="2" t="s">
        <v>66</v>
      </c>
      <c r="R31"/>
    </row>
    <row r="32" spans="1:18" ht="14.5" x14ac:dyDescent="0.35">
      <c r="A32" s="2"/>
      <c r="B32" s="2"/>
      <c r="C32" s="14"/>
      <c r="D32" s="14"/>
      <c r="E32" s="14"/>
      <c r="F32" s="14"/>
      <c r="G32" s="14"/>
      <c r="H32" s="26"/>
      <c r="N32" s="11" t="s">
        <v>57</v>
      </c>
      <c r="O32"/>
      <c r="P32"/>
      <c r="Q32" s="12" t="s">
        <v>58</v>
      </c>
      <c r="R32"/>
    </row>
    <row r="33" spans="1:21" ht="14.5" x14ac:dyDescent="0.35">
      <c r="A33" s="4">
        <v>25</v>
      </c>
      <c r="B33" s="5" t="s">
        <v>10</v>
      </c>
      <c r="C33" s="6">
        <f>('Løntabel juni 2023'!C27/160.33)*(1+$D$7)</f>
        <v>195.49552229781941</v>
      </c>
      <c r="D33" s="6">
        <f>('Løntabel juni 2023'!D27/160.33)*(1+$D$7)</f>
        <v>198.30592207296718</v>
      </c>
      <c r="E33" s="6">
        <f>('Løntabel juni 2023'!E27/160.33)*(1+$D$7)</f>
        <v>200.25136299420961</v>
      </c>
      <c r="F33" s="6">
        <f>('Løntabel juni 2023'!F27/160.33)*(1+$D$7)</f>
        <v>203.06323286658821</v>
      </c>
      <c r="G33" s="6">
        <f>('Løntabel juni 2023'!G27/160.33)*(1+$D$7)</f>
        <v>205.0085957478293</v>
      </c>
      <c r="H33" s="26"/>
      <c r="N33"/>
      <c r="O33"/>
      <c r="P33"/>
      <c r="Q33" s="12" t="s">
        <v>59</v>
      </c>
      <c r="R33"/>
    </row>
    <row r="34" spans="1:21" ht="14.5" x14ac:dyDescent="0.35">
      <c r="A34" s="2"/>
      <c r="B34" s="2" t="s">
        <v>16</v>
      </c>
      <c r="C34" s="14">
        <f>C33*$D$9</f>
        <v>10.752253726380067</v>
      </c>
      <c r="D34" s="14">
        <f>D33*$D$9</f>
        <v>10.906825714013195</v>
      </c>
      <c r="E34" s="14">
        <f>E33*$D$9</f>
        <v>11.013824964681529</v>
      </c>
      <c r="F34" s="14">
        <f>F33*$D$9</f>
        <v>11.168477807662352</v>
      </c>
      <c r="G34" s="14">
        <f>G33*$D$9</f>
        <v>11.275472766130612</v>
      </c>
      <c r="H34" s="26"/>
      <c r="N34"/>
      <c r="O34"/>
      <c r="P34"/>
      <c r="Q34" s="12" t="s">
        <v>60</v>
      </c>
      <c r="R34"/>
    </row>
    <row r="35" spans="1:21" ht="14.5" x14ac:dyDescent="0.35">
      <c r="A35" s="2"/>
      <c r="B35" s="2" t="s">
        <v>22</v>
      </c>
      <c r="C35" s="14">
        <f>C33-C34</f>
        <v>184.74326857143933</v>
      </c>
      <c r="D35" s="14">
        <f>D33-D34</f>
        <v>187.39909635895398</v>
      </c>
      <c r="E35" s="14">
        <f>E33-E34</f>
        <v>189.23753802952808</v>
      </c>
      <c r="F35" s="14">
        <f>F33-F34</f>
        <v>191.89475505892585</v>
      </c>
      <c r="G35" s="14">
        <f>G33-G34</f>
        <v>193.7331229816987</v>
      </c>
      <c r="H35" s="26"/>
      <c r="N35"/>
      <c r="O35"/>
      <c r="P35"/>
      <c r="Q35" s="12" t="s">
        <v>61</v>
      </c>
      <c r="R35"/>
    </row>
    <row r="36" spans="1:21" ht="14.5" x14ac:dyDescent="0.35">
      <c r="A36" s="2"/>
      <c r="B36" s="2" t="s">
        <v>27</v>
      </c>
      <c r="C36" s="14">
        <f>C33*$D$10</f>
        <v>21.504507452760134</v>
      </c>
      <c r="D36" s="14">
        <f>D33*$D$10</f>
        <v>21.81365142802639</v>
      </c>
      <c r="E36" s="14">
        <f>E33*$D$10</f>
        <v>22.027649929363058</v>
      </c>
      <c r="F36" s="14">
        <f>F33*$D$10</f>
        <v>22.336955615324705</v>
      </c>
      <c r="G36" s="14">
        <f>G33*$D$10</f>
        <v>22.550945532261224</v>
      </c>
      <c r="H36" s="26"/>
      <c r="N36"/>
      <c r="O36"/>
      <c r="P36"/>
      <c r="Q36" s="12" t="s">
        <v>92</v>
      </c>
      <c r="R36"/>
    </row>
    <row r="37" spans="1:21" ht="14.5" x14ac:dyDescent="0.35">
      <c r="A37" s="2"/>
      <c r="B37" s="2"/>
      <c r="C37" s="14"/>
      <c r="D37" s="14"/>
      <c r="E37" s="14"/>
      <c r="F37" s="14"/>
      <c r="G37" s="14"/>
      <c r="H37" s="26"/>
      <c r="L37" s="2"/>
      <c r="N37"/>
      <c r="O37"/>
      <c r="P37"/>
      <c r="Q37" s="12" t="s">
        <v>93</v>
      </c>
      <c r="R37"/>
    </row>
    <row r="38" spans="1:21" ht="14.5" x14ac:dyDescent="0.35">
      <c r="A38" s="4">
        <v>26</v>
      </c>
      <c r="B38" s="5" t="s">
        <v>10</v>
      </c>
      <c r="C38" s="6">
        <f>('Løntabel juni 2023'!C32/160.33)*(1+$D$7)</f>
        <v>198.66777506694683</v>
      </c>
      <c r="D38" s="6">
        <f>('Løntabel juni 2023'!D32/160.33)*(1+$D$7)</f>
        <v>201.38228666469016</v>
      </c>
      <c r="E38" s="6">
        <f>('Løntabel juni 2023'!E32/160.33)*(1+$D$7)</f>
        <v>203.26059551926784</v>
      </c>
      <c r="F38" s="6">
        <f>('Løntabel juni 2023'!F32/160.33)*(1+$D$7)</f>
        <v>205.97451969374129</v>
      </c>
      <c r="G38" s="6">
        <f>('Løntabel juni 2023'!G32/160.33)*(1+$D$7)</f>
        <v>207.85289621080406</v>
      </c>
      <c r="H38" s="26"/>
      <c r="N38"/>
      <c r="O38"/>
      <c r="P38"/>
      <c r="Q38" s="12" t="s">
        <v>63</v>
      </c>
      <c r="R38"/>
    </row>
    <row r="39" spans="1:21" ht="14.5" x14ac:dyDescent="0.35">
      <c r="A39" s="2"/>
      <c r="B39" s="2" t="s">
        <v>16</v>
      </c>
      <c r="C39" s="14">
        <f>C38*$D$9</f>
        <v>10.926727628682075</v>
      </c>
      <c r="D39" s="14">
        <f>D38*$D$9</f>
        <v>11.076025766557958</v>
      </c>
      <c r="E39" s="14">
        <f>E38*$D$9</f>
        <v>11.179332753559731</v>
      </c>
      <c r="F39" s="14">
        <f>F38*$D$9</f>
        <v>11.32859858315577</v>
      </c>
      <c r="G39" s="14">
        <f>G38*$D$9</f>
        <v>11.431909291594224</v>
      </c>
      <c r="H39" s="26"/>
      <c r="N39"/>
      <c r="O39"/>
      <c r="P39"/>
      <c r="Q39" s="2" t="s">
        <v>64</v>
      </c>
      <c r="R39"/>
    </row>
    <row r="40" spans="1:21" x14ac:dyDescent="0.25">
      <c r="A40" s="2"/>
      <c r="B40" s="2" t="s">
        <v>22</v>
      </c>
      <c r="C40" s="14">
        <f>C38-C39</f>
        <v>187.74104743826476</v>
      </c>
      <c r="D40" s="14">
        <f>D38-D39</f>
        <v>190.30626089813219</v>
      </c>
      <c r="E40" s="14">
        <f>E38-E39</f>
        <v>192.08126276570812</v>
      </c>
      <c r="F40" s="14">
        <f>F38-F39</f>
        <v>194.6459211105855</v>
      </c>
      <c r="G40" s="14">
        <f>G38-G39</f>
        <v>196.42098691920984</v>
      </c>
      <c r="H40" s="26"/>
      <c r="N40" s="14"/>
      <c r="O40" s="14"/>
      <c r="P40" s="14"/>
      <c r="Q40" s="14"/>
      <c r="R40" s="14"/>
    </row>
    <row r="41" spans="1:21" ht="13" thickBot="1" x14ac:dyDescent="0.3">
      <c r="A41" s="2"/>
      <c r="B41" s="2" t="s">
        <v>27</v>
      </c>
      <c r="C41" s="14">
        <f>C38*$D$10</f>
        <v>21.85345525736415</v>
      </c>
      <c r="D41" s="14">
        <f>D38*$D$10</f>
        <v>22.152051533115916</v>
      </c>
      <c r="E41" s="14">
        <f>E38*$D$10</f>
        <v>22.358665507119461</v>
      </c>
      <c r="F41" s="14">
        <f>F38*$D$10</f>
        <v>22.657197166311541</v>
      </c>
      <c r="G41" s="14">
        <f>G38*$D$10</f>
        <v>22.863818583188447</v>
      </c>
      <c r="H41" s="26"/>
      <c r="N41" s="14"/>
      <c r="O41" s="14"/>
      <c r="P41" s="14"/>
      <c r="Q41" s="14"/>
      <c r="R41" s="14"/>
    </row>
    <row r="42" spans="1:21" ht="12.75" customHeight="1" x14ac:dyDescent="0.25">
      <c r="A42" s="34">
        <v>27</v>
      </c>
      <c r="B42" s="35" t="s">
        <v>10</v>
      </c>
      <c r="C42" s="6">
        <f>('Løntabel juni 2023'!C37/160.33)*(1+$D$7)</f>
        <v>201.91277679447356</v>
      </c>
      <c r="D42" s="6">
        <f>('Løntabel juni 2023'!D37/160.33)*(1+$D$7)</f>
        <v>204.52280265945996</v>
      </c>
      <c r="E42" s="6">
        <f>('Løntabel juni 2023'!E37/160.33)*(1+$D$7)</f>
        <v>206.32912005155791</v>
      </c>
      <c r="F42" s="6">
        <f>('Løntabel juni 2023'!F37/160.33)*(1+$D$7)</f>
        <v>208.93914591654428</v>
      </c>
      <c r="G42" s="6">
        <f>('Løntabel juni 2023'!G37/160.33)*(1+$D$7)</f>
        <v>210.74546330864229</v>
      </c>
      <c r="H42" s="26"/>
      <c r="N42" s="14"/>
      <c r="O42" s="14"/>
      <c r="P42" s="14"/>
      <c r="Q42" s="14"/>
      <c r="R42" s="14"/>
      <c r="U42" s="27"/>
    </row>
    <row r="43" spans="1:21" x14ac:dyDescent="0.25">
      <c r="A43" s="37"/>
      <c r="B43" s="2" t="s">
        <v>16</v>
      </c>
      <c r="C43" s="38">
        <f>C42*$D$9</f>
        <v>11.105202723696046</v>
      </c>
      <c r="D43" s="38">
        <f>D42*$D$9</f>
        <v>11.248754146270297</v>
      </c>
      <c r="E43" s="38">
        <f>E42*$D$9</f>
        <v>11.348101602835685</v>
      </c>
      <c r="F43" s="38">
        <f>F42*$D$9</f>
        <v>11.491653025409935</v>
      </c>
      <c r="G43" s="38">
        <f>G42*$D$9</f>
        <v>11.591000481975327</v>
      </c>
      <c r="H43" s="26"/>
      <c r="N43" s="14"/>
      <c r="O43" s="14"/>
      <c r="P43" s="14"/>
      <c r="Q43" s="14"/>
      <c r="R43" s="14"/>
      <c r="U43" s="27"/>
    </row>
    <row r="44" spans="1:21" x14ac:dyDescent="0.25">
      <c r="A44" s="37"/>
      <c r="B44" s="2" t="s">
        <v>22</v>
      </c>
      <c r="C44" s="38">
        <f>C42-C43</f>
        <v>190.80757407077752</v>
      </c>
      <c r="D44" s="38">
        <f>D42-D43</f>
        <v>193.27404851318965</v>
      </c>
      <c r="E44" s="38">
        <f>E42-E43</f>
        <v>194.98101844872221</v>
      </c>
      <c r="F44" s="38">
        <f>F42-F43</f>
        <v>197.44749289113435</v>
      </c>
      <c r="G44" s="38">
        <f>G42-G43</f>
        <v>199.15446282666696</v>
      </c>
      <c r="H44" s="26"/>
      <c r="N44" s="14"/>
      <c r="O44" s="14"/>
      <c r="P44" s="14"/>
      <c r="Q44" s="14"/>
      <c r="R44" s="14"/>
      <c r="U44" s="27"/>
    </row>
    <row r="45" spans="1:21" ht="13" thickBot="1" x14ac:dyDescent="0.3">
      <c r="A45" s="39"/>
      <c r="B45" s="40" t="s">
        <v>27</v>
      </c>
      <c r="C45" s="41">
        <f>C42*$D$10</f>
        <v>22.210405447392091</v>
      </c>
      <c r="D45" s="41">
        <f>D42*$D$10</f>
        <v>22.497508292540594</v>
      </c>
      <c r="E45" s="41">
        <f>E42*$D$10</f>
        <v>22.69620320567137</v>
      </c>
      <c r="F45" s="41">
        <f>F42*$D$10</f>
        <v>22.98330605081987</v>
      </c>
      <c r="G45" s="41">
        <f>G42*$D$10</f>
        <v>23.182000963950653</v>
      </c>
      <c r="H45" s="26"/>
      <c r="N45" s="14"/>
      <c r="O45" s="14"/>
      <c r="P45" s="14"/>
      <c r="Q45" s="14"/>
      <c r="R45" s="14"/>
      <c r="U45" s="27"/>
    </row>
    <row r="46" spans="1:21" x14ac:dyDescent="0.25">
      <c r="A46" s="2"/>
      <c r="B46" s="2"/>
      <c r="C46" s="14"/>
      <c r="D46" s="14"/>
      <c r="E46" s="14"/>
      <c r="F46" s="14"/>
      <c r="G46" s="14"/>
      <c r="H46" s="26"/>
      <c r="N46" s="14"/>
      <c r="O46" s="14"/>
      <c r="P46" s="14"/>
      <c r="Q46" s="14"/>
      <c r="R46" s="14"/>
    </row>
    <row r="47" spans="1:21" x14ac:dyDescent="0.25">
      <c r="A47" s="4">
        <v>28</v>
      </c>
      <c r="B47" s="5" t="s">
        <v>10</v>
      </c>
      <c r="C47" s="6">
        <f>('Løntabel juni 2023'!C42/160.33)*(1+$D$7)</f>
        <v>205.22919587586307</v>
      </c>
      <c r="D47" s="6">
        <f>('Løntabel juni 2023'!D42/160.33)*(1+$D$7)</f>
        <v>207.72818426017474</v>
      </c>
      <c r="E47" s="6">
        <f>('Løntabel juni 2023'!E42/160.33)*(1+$D$7)</f>
        <v>209.45810196798544</v>
      </c>
      <c r="F47" s="6">
        <f>('Løntabel juni 2023'!F42/160.33)*(1+$D$7)</f>
        <v>211.95709035229706</v>
      </c>
      <c r="G47" s="6">
        <f>('Løntabel juni 2023'!G42/160.33)*(1+$D$7)</f>
        <v>213.68635297435262</v>
      </c>
      <c r="H47" s="26"/>
      <c r="N47" s="14"/>
      <c r="O47" s="14"/>
      <c r="P47" s="14"/>
      <c r="Q47" s="14"/>
      <c r="R47" s="14"/>
    </row>
    <row r="48" spans="1:21" x14ac:dyDescent="0.25">
      <c r="A48" s="2"/>
      <c r="B48" s="2" t="s">
        <v>16</v>
      </c>
      <c r="C48" s="14">
        <f>C47*$D$9</f>
        <v>11.287605773172469</v>
      </c>
      <c r="D48" s="14">
        <f>D47*$D$9</f>
        <v>11.425050134309611</v>
      </c>
      <c r="E48" s="14">
        <f>E47*$D$9</f>
        <v>11.520195608239199</v>
      </c>
      <c r="F48" s="14">
        <f>F47*$D$9</f>
        <v>11.657639969376339</v>
      </c>
      <c r="G48" s="14">
        <f>G47*$D$9</f>
        <v>11.752749413589394</v>
      </c>
      <c r="H48" s="26"/>
      <c r="N48" s="14"/>
      <c r="O48" s="14"/>
      <c r="P48" s="14"/>
      <c r="Q48" s="14"/>
      <c r="R48" s="14"/>
    </row>
    <row r="49" spans="1:19" x14ac:dyDescent="0.25">
      <c r="A49" s="2"/>
      <c r="B49" s="2" t="s">
        <v>22</v>
      </c>
      <c r="C49" s="14">
        <f>C47-C48</f>
        <v>193.94159010269061</v>
      </c>
      <c r="D49" s="14">
        <f>D47-D48</f>
        <v>196.30313412586514</v>
      </c>
      <c r="E49" s="14">
        <f>E47-E48</f>
        <v>197.93790635974625</v>
      </c>
      <c r="F49" s="14">
        <f>F47-F48</f>
        <v>200.29945038292072</v>
      </c>
      <c r="G49" s="14">
        <f>G47-G48</f>
        <v>201.93360356076323</v>
      </c>
      <c r="H49" s="26"/>
      <c r="N49" s="14"/>
      <c r="O49" s="14"/>
      <c r="P49" s="14"/>
      <c r="Q49" s="14"/>
      <c r="R49" s="14"/>
    </row>
    <row r="50" spans="1:19" x14ac:dyDescent="0.25">
      <c r="A50" s="2"/>
      <c r="B50" s="2" t="s">
        <v>27</v>
      </c>
      <c r="C50" s="14">
        <f>C47*$D$10</f>
        <v>22.575211546344939</v>
      </c>
      <c r="D50" s="14">
        <f>D47*$D$10</f>
        <v>22.850100268619222</v>
      </c>
      <c r="E50" s="14">
        <f>E47*$D$10</f>
        <v>23.040391216478397</v>
      </c>
      <c r="F50" s="14">
        <f>F47*$D$10</f>
        <v>23.315279938752678</v>
      </c>
      <c r="G50" s="14">
        <f>G47*$D$10</f>
        <v>23.505498827178787</v>
      </c>
      <c r="H50" s="26"/>
      <c r="N50" s="14"/>
      <c r="O50" s="14"/>
      <c r="P50" s="14"/>
      <c r="Q50" s="14"/>
      <c r="R50" s="14"/>
    </row>
    <row r="51" spans="1:19" x14ac:dyDescent="0.25">
      <c r="A51" s="4">
        <v>29</v>
      </c>
      <c r="B51" s="5" t="s">
        <v>10</v>
      </c>
      <c r="C51" s="6">
        <f>('Løntabel juni 2023'!C46/160.33)*(1+$D$7)</f>
        <v>208.62057483007538</v>
      </c>
      <c r="D51" s="6">
        <f>('Løntabel juni 2023'!D46/160.33)*(1+$D$7)</f>
        <v>211.00132023558936</v>
      </c>
      <c r="E51" s="6">
        <f>('Løntabel juni 2023'!E46/160.33)*(1+$D$7)</f>
        <v>212.64910656685288</v>
      </c>
      <c r="F51" s="6">
        <f>('Løntabel juni 2023'!F46/160.33)*(1+$D$7)</f>
        <v>215.02919688661183</v>
      </c>
      <c r="G51" s="6">
        <f>('Løntabel juni 2023'!G46/160.33)*(1+$D$7)</f>
        <v>216.67763830363057</v>
      </c>
      <c r="H51" s="26"/>
      <c r="N51" s="14"/>
      <c r="O51" s="14"/>
      <c r="P51" s="14"/>
      <c r="Q51" s="14"/>
      <c r="R51" s="14"/>
    </row>
    <row r="52" spans="1:19" x14ac:dyDescent="0.25">
      <c r="A52" s="2"/>
      <c r="B52" s="2" t="s">
        <v>16</v>
      </c>
      <c r="C52" s="14">
        <f>C51*$D$9</f>
        <v>11.474131615654146</v>
      </c>
      <c r="D52" s="14">
        <f>D51*$D$9</f>
        <v>11.605072612957414</v>
      </c>
      <c r="E52" s="14">
        <f>E51*$D$9</f>
        <v>11.695700861176908</v>
      </c>
      <c r="F52" s="14">
        <f>F51*$D$9</f>
        <v>11.82660582876365</v>
      </c>
      <c r="G52" s="14">
        <f>G51*$D$9</f>
        <v>11.917270106699682</v>
      </c>
      <c r="H52" s="26"/>
      <c r="N52" s="14"/>
      <c r="O52" s="14"/>
      <c r="P52" s="14"/>
      <c r="Q52" s="14"/>
      <c r="R52" s="14"/>
    </row>
    <row r="53" spans="1:19" x14ac:dyDescent="0.25">
      <c r="A53" s="2"/>
      <c r="B53" s="2" t="s">
        <v>22</v>
      </c>
      <c r="C53" s="14">
        <f>C51-C52</f>
        <v>197.14644321442123</v>
      </c>
      <c r="D53" s="14">
        <f>D51-D52</f>
        <v>199.39624762263196</v>
      </c>
      <c r="E53" s="14">
        <f>E51-E52</f>
        <v>200.95340570567598</v>
      </c>
      <c r="F53" s="14">
        <f>F51-F52</f>
        <v>203.20259105784817</v>
      </c>
      <c r="G53" s="14">
        <f>G51-G52</f>
        <v>204.7603681969309</v>
      </c>
      <c r="H53" s="26"/>
      <c r="N53" s="14"/>
      <c r="O53" s="14"/>
      <c r="P53" s="14"/>
      <c r="Q53" s="14"/>
      <c r="R53" s="14"/>
    </row>
    <row r="54" spans="1:19" x14ac:dyDescent="0.25">
      <c r="A54" s="2"/>
      <c r="B54" s="2" t="s">
        <v>27</v>
      </c>
      <c r="C54" s="14">
        <f>C51*$D$10</f>
        <v>22.948263231308292</v>
      </c>
      <c r="D54" s="14">
        <f>D51*$D$10</f>
        <v>23.210145225914829</v>
      </c>
      <c r="E54" s="14">
        <f>E51*$D$10</f>
        <v>23.391401722353816</v>
      </c>
      <c r="F54" s="14">
        <f>F51*$D$10</f>
        <v>23.653211657527301</v>
      </c>
      <c r="G54" s="14">
        <f>G51*$D$10</f>
        <v>23.834540213399364</v>
      </c>
      <c r="H54" s="26"/>
      <c r="N54" s="14"/>
      <c r="O54" s="14"/>
      <c r="P54" s="14"/>
      <c r="Q54" s="14"/>
      <c r="R54" s="14"/>
    </row>
    <row r="55" spans="1:19" x14ac:dyDescent="0.25">
      <c r="A55" s="4">
        <v>30</v>
      </c>
      <c r="B55" s="5" t="s">
        <v>10</v>
      </c>
      <c r="C55" s="6">
        <f>('Løntabel juni 2023'!C50/160.33)*(1+$D$7)</f>
        <v>212.08544935871632</v>
      </c>
      <c r="D55" s="6">
        <f>('Løntabel juni 2023'!D50/160.33)*(1+$D$7)</f>
        <v>214.33939158647945</v>
      </c>
      <c r="E55" s="6">
        <f>('Løntabel juni 2023'!E50/160.33)*(1+$D$7)</f>
        <v>215.90062471234896</v>
      </c>
      <c r="F55" s="6">
        <f>('Løntabel juni 2023'!F50/160.33)*(1+$D$7)</f>
        <v>218.15452913852943</v>
      </c>
      <c r="G55" s="6">
        <f>('Løntabel juni 2023'!G50/160.33)*(1+$D$7)</f>
        <v>219.71510717864376</v>
      </c>
      <c r="H55" s="26"/>
      <c r="N55" s="14"/>
      <c r="O55" s="14"/>
      <c r="P55" s="14"/>
      <c r="Q55" s="14"/>
      <c r="R55" s="14"/>
    </row>
    <row r="56" spans="1:19" x14ac:dyDescent="0.25">
      <c r="A56" s="2"/>
      <c r="B56" s="2" t="s">
        <v>16</v>
      </c>
      <c r="C56" s="14">
        <f>C55*$D$9</f>
        <v>11.664699714729398</v>
      </c>
      <c r="D56" s="14">
        <f>D55*$D$9</f>
        <v>11.78866653725637</v>
      </c>
      <c r="E56" s="14">
        <f>E55*$D$9</f>
        <v>11.874534359179192</v>
      </c>
      <c r="F56" s="14">
        <f>F55*$D$9</f>
        <v>11.998499102619119</v>
      </c>
      <c r="G56" s="14">
        <f>G55*$D$9</f>
        <v>12.084330894825406</v>
      </c>
      <c r="H56" s="26"/>
      <c r="N56" s="14"/>
      <c r="O56" s="14"/>
      <c r="P56" s="14"/>
      <c r="Q56" s="14"/>
      <c r="R56" s="14"/>
    </row>
    <row r="57" spans="1:19" x14ac:dyDescent="0.25">
      <c r="A57" s="2"/>
      <c r="B57" s="2" t="s">
        <v>22</v>
      </c>
      <c r="C57" s="14">
        <f>C55-C56</f>
        <v>200.42074964398691</v>
      </c>
      <c r="D57" s="14">
        <f>D55-D56</f>
        <v>202.55072504922308</v>
      </c>
      <c r="E57" s="14">
        <f>E55-E56</f>
        <v>204.02609035316976</v>
      </c>
      <c r="F57" s="14">
        <f>F55-F56</f>
        <v>206.15603003591031</v>
      </c>
      <c r="G57" s="14">
        <f>G55-G56</f>
        <v>207.63077628381836</v>
      </c>
      <c r="H57" s="26"/>
      <c r="N57" s="14"/>
      <c r="O57" s="14"/>
      <c r="P57" s="14"/>
      <c r="Q57" s="14"/>
      <c r="R57" s="14"/>
    </row>
    <row r="58" spans="1:19" x14ac:dyDescent="0.25">
      <c r="A58" s="2"/>
      <c r="B58" s="2" t="s">
        <v>27</v>
      </c>
      <c r="C58" s="14">
        <f>C55*$D$10</f>
        <v>23.329399429458796</v>
      </c>
      <c r="D58" s="14">
        <f>D55*$D$10</f>
        <v>23.57733307451274</v>
      </c>
      <c r="E58" s="14">
        <f>E55*$D$10</f>
        <v>23.749068718358384</v>
      </c>
      <c r="F58" s="14">
        <f>F55*$D$10</f>
        <v>23.996998205238238</v>
      </c>
      <c r="G58" s="14">
        <f>G55*$D$10</f>
        <v>24.168661789650812</v>
      </c>
      <c r="H58" s="26"/>
      <c r="N58" s="14"/>
      <c r="O58" s="14"/>
      <c r="P58" s="14"/>
      <c r="Q58" s="14"/>
      <c r="R58" s="14"/>
    </row>
    <row r="59" spans="1:19" x14ac:dyDescent="0.25">
      <c r="A59" s="2"/>
      <c r="B59" s="2"/>
      <c r="C59" s="14"/>
      <c r="D59" s="14"/>
      <c r="E59" s="14"/>
      <c r="F59" s="14"/>
      <c r="G59" s="14"/>
      <c r="H59" s="26"/>
      <c r="N59" s="14"/>
      <c r="O59" s="14"/>
      <c r="P59" s="14"/>
      <c r="Q59" s="14"/>
      <c r="R59" s="14"/>
    </row>
    <row r="60" spans="1:19" x14ac:dyDescent="0.25">
      <c r="A60" s="4">
        <v>31</v>
      </c>
      <c r="B60" s="5" t="s">
        <v>10</v>
      </c>
      <c r="C60" s="6">
        <f>('Løntabel juni 2023'!C55/160.33)*(1+$D$7)</f>
        <v>215.62884600969707</v>
      </c>
      <c r="D60" s="6">
        <f>('Løntabel juni 2023'!D55/160.33)*(1+$D$7)</f>
        <v>217.74944048471244</v>
      </c>
      <c r="E60" s="6">
        <f>('Løntabel juni 2023'!E55/160.33)*(1+$D$7)</f>
        <v>219.21699634760094</v>
      </c>
      <c r="F60" s="6">
        <f>('Løntabel juni 2023'!F55/160.33)*(1+$D$7)</f>
        <v>221.33759082261628</v>
      </c>
      <c r="G60" s="6">
        <f>('Løntabel juni 2023'!G55/160.33)*(1+$D$7)</f>
        <v>222.80514668550478</v>
      </c>
      <c r="H60" s="26"/>
      <c r="N60" s="14"/>
      <c r="O60" s="14"/>
      <c r="P60" s="14"/>
      <c r="Q60" s="14"/>
      <c r="R60" s="14"/>
    </row>
    <row r="61" spans="1:19" x14ac:dyDescent="0.25">
      <c r="A61" s="2"/>
      <c r="B61" s="2" t="s">
        <v>16</v>
      </c>
      <c r="C61" s="14">
        <f>C60*$D$9</f>
        <v>11.859586530533338</v>
      </c>
      <c r="D61" s="14">
        <f>D60*$D$9</f>
        <v>11.976219226659184</v>
      </c>
      <c r="E61" s="14">
        <f>E60*$D$9</f>
        <v>12.056934799118052</v>
      </c>
      <c r="F61" s="14">
        <f>F60*$D$9</f>
        <v>12.173567495243896</v>
      </c>
      <c r="G61" s="14">
        <f>G60*$D$9</f>
        <v>12.254283067702763</v>
      </c>
      <c r="N61" s="14"/>
      <c r="O61" s="14"/>
      <c r="P61" s="14"/>
      <c r="Q61" s="14"/>
      <c r="R61" s="14"/>
    </row>
    <row r="62" spans="1:19" x14ac:dyDescent="0.25">
      <c r="A62" s="2"/>
      <c r="B62" s="2" t="s">
        <v>22</v>
      </c>
      <c r="C62" s="14">
        <f>C60-C61</f>
        <v>203.76925947916374</v>
      </c>
      <c r="D62" s="14">
        <f>D60-D61</f>
        <v>205.77322125805324</v>
      </c>
      <c r="E62" s="14">
        <f>E60-E61</f>
        <v>207.1600615484829</v>
      </c>
      <c r="F62" s="14">
        <f>F60-F61</f>
        <v>209.16402332737238</v>
      </c>
      <c r="G62" s="14">
        <f>G60-G61</f>
        <v>210.55086361780201</v>
      </c>
      <c r="H62" s="26"/>
      <c r="N62" s="14"/>
      <c r="O62" s="14"/>
      <c r="P62" s="14"/>
      <c r="Q62" s="14"/>
      <c r="R62" s="14"/>
      <c r="S62" s="26"/>
    </row>
    <row r="63" spans="1:19" x14ac:dyDescent="0.25">
      <c r="A63" s="2"/>
      <c r="B63" s="2" t="s">
        <v>27</v>
      </c>
      <c r="C63" s="14">
        <f>C60*$D$10</f>
        <v>23.719173061066677</v>
      </c>
      <c r="D63" s="14">
        <f>D60*$D$10</f>
        <v>23.952438453318369</v>
      </c>
      <c r="E63" s="14">
        <f>E60*$D$10</f>
        <v>24.113869598236104</v>
      </c>
      <c r="F63" s="14">
        <f>F60*$D$10</f>
        <v>24.347134990487792</v>
      </c>
      <c r="G63" s="14">
        <f>G60*$D$10</f>
        <v>24.508566135405527</v>
      </c>
      <c r="H63" s="26"/>
      <c r="N63" s="14"/>
      <c r="O63" s="14"/>
      <c r="P63" s="14"/>
      <c r="Q63" s="14"/>
      <c r="R63" s="14"/>
    </row>
    <row r="64" spans="1:19" ht="13" x14ac:dyDescent="0.3">
      <c r="A64" s="2"/>
      <c r="B64" s="1"/>
      <c r="C64" s="2"/>
      <c r="D64" s="2"/>
      <c r="E64" s="2"/>
      <c r="F64" s="2"/>
      <c r="G64" s="2"/>
      <c r="N64" s="14"/>
      <c r="O64" s="14"/>
      <c r="P64" s="14"/>
      <c r="Q64" s="14"/>
      <c r="R64" s="14"/>
    </row>
    <row r="65" spans="1:18" ht="13" x14ac:dyDescent="0.3">
      <c r="A65" s="2"/>
      <c r="B65" s="1"/>
      <c r="C65" s="2"/>
      <c r="D65" s="2"/>
      <c r="E65" s="2"/>
      <c r="F65" s="2"/>
      <c r="G65" s="2"/>
      <c r="N65" s="14"/>
      <c r="O65" s="14"/>
      <c r="P65" s="14"/>
      <c r="Q65" s="14"/>
      <c r="R65" s="14"/>
    </row>
    <row r="66" spans="1:18" x14ac:dyDescent="0.25">
      <c r="A66" s="4"/>
      <c r="B66" s="5"/>
      <c r="C66" s="6"/>
      <c r="D66" s="6"/>
      <c r="E66" s="6"/>
      <c r="F66" s="6"/>
      <c r="G66" s="6"/>
      <c r="N66" s="14"/>
      <c r="O66" s="14"/>
      <c r="P66" s="14"/>
      <c r="Q66" s="14"/>
      <c r="R66" s="14"/>
    </row>
    <row r="67" spans="1:18" x14ac:dyDescent="0.25">
      <c r="A67" s="2"/>
      <c r="B67" s="2"/>
      <c r="C67" s="14"/>
      <c r="D67" s="14"/>
      <c r="E67" s="14"/>
      <c r="F67" s="14"/>
      <c r="G67" s="14"/>
      <c r="N67" s="14"/>
      <c r="O67" s="14"/>
      <c r="P67" s="14"/>
      <c r="Q67" s="14"/>
      <c r="R67" s="14"/>
    </row>
    <row r="68" spans="1:18" x14ac:dyDescent="0.25">
      <c r="A68" s="2"/>
      <c r="B68" s="2"/>
      <c r="C68" s="14"/>
      <c r="D68" s="14"/>
      <c r="E68" s="14"/>
      <c r="F68" s="14"/>
      <c r="G68" s="14"/>
      <c r="N68" s="28"/>
    </row>
    <row r="69" spans="1:18" x14ac:dyDescent="0.25">
      <c r="A69" s="2"/>
      <c r="B69" s="2"/>
      <c r="C69" s="14"/>
      <c r="D69" s="14"/>
      <c r="E69" s="14"/>
      <c r="F69" s="14"/>
      <c r="G69" s="14"/>
      <c r="N69" s="28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8D01-51F0-4073-A372-6A05023A2274}">
  <dimension ref="A1:U63"/>
  <sheetViews>
    <sheetView workbookViewId="0">
      <selection activeCell="D7" sqref="D7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bestFit="1" customWidth="1"/>
    <col min="10" max="10" width="21" style="12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8.7265625" style="12"/>
    <col min="15" max="15" width="13.453125" style="12" bestFit="1" customWidth="1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4" ht="13" x14ac:dyDescent="0.3">
      <c r="A1" s="1" t="s">
        <v>82</v>
      </c>
    </row>
    <row r="2" spans="1:14" x14ac:dyDescent="0.25">
      <c r="A2" s="2" t="s">
        <v>94</v>
      </c>
    </row>
    <row r="4" spans="1:14" ht="13" thickBot="1" x14ac:dyDescent="0.3">
      <c r="A4" s="12" t="s">
        <v>95</v>
      </c>
    </row>
    <row r="5" spans="1:14" ht="13" thickBot="1" x14ac:dyDescent="0.3">
      <c r="A5" s="12" t="s">
        <v>78</v>
      </c>
      <c r="D5" s="23"/>
    </row>
    <row r="6" spans="1:14" ht="13.5" thickBot="1" x14ac:dyDescent="0.35">
      <c r="A6" s="12" t="s">
        <v>79</v>
      </c>
      <c r="D6" s="24">
        <f>+D5*(100%+D7)</f>
        <v>0</v>
      </c>
    </row>
    <row r="7" spans="1:14" x14ac:dyDescent="0.25">
      <c r="A7" s="12" t="s">
        <v>80</v>
      </c>
      <c r="D7" s="17">
        <v>1.3899999999999999E-2</v>
      </c>
    </row>
    <row r="9" spans="1:14" x14ac:dyDescent="0.25">
      <c r="A9" s="12" t="s">
        <v>1</v>
      </c>
      <c r="D9" s="13">
        <v>5.5E-2</v>
      </c>
    </row>
    <row r="10" spans="1:14" x14ac:dyDescent="0.25">
      <c r="A10" s="12" t="s">
        <v>2</v>
      </c>
      <c r="D10" s="13">
        <v>0.11</v>
      </c>
    </row>
    <row r="13" spans="1:14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5">
      <c r="A14" s="2"/>
      <c r="B14" s="2"/>
      <c r="C14" s="2"/>
      <c r="D14" s="2"/>
      <c r="E14" s="2"/>
      <c r="F14" s="2"/>
      <c r="G14" s="2"/>
    </row>
    <row r="15" spans="1:14" ht="13" x14ac:dyDescent="0.3">
      <c r="A15" s="2"/>
      <c r="B15" s="1" t="s">
        <v>9</v>
      </c>
      <c r="C15" s="2"/>
      <c r="D15" s="2"/>
      <c r="E15" s="2"/>
      <c r="F15" s="2"/>
      <c r="G15" s="2"/>
    </row>
    <row r="16" spans="1:14" ht="13" x14ac:dyDescent="0.3">
      <c r="A16" s="4">
        <v>19</v>
      </c>
      <c r="B16" s="5" t="s">
        <v>10</v>
      </c>
      <c r="C16" s="6">
        <f>('Løntabel juni 2022'!C16/160.33)*(1+$D$7)</f>
        <v>168.94853164421883</v>
      </c>
      <c r="D16" s="6">
        <f>('Løntabel juni 2022'!D16/160.33)*(1+$D$7)</f>
        <v>171.71527012564738</v>
      </c>
      <c r="E16" s="6">
        <f>('Løntabel juni 2022'!E16/160.33)*(1+$D$7)</f>
        <v>173.63082338690614</v>
      </c>
      <c r="F16" s="6">
        <f>('Løntabel juni 2022'!F16/160.33)*(1+$D$7)</f>
        <v>176.39764084561122</v>
      </c>
      <c r="G16" s="6">
        <f>('Løntabel juni 2022'!G16/160.33)*(1+$D$7)</f>
        <v>178.31327463546722</v>
      </c>
      <c r="H16" s="1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</row>
    <row r="17" spans="1:15" x14ac:dyDescent="0.25">
      <c r="A17" s="2"/>
      <c r="B17" s="12" t="s">
        <v>16</v>
      </c>
      <c r="C17" s="14">
        <f>C16*$D$9</f>
        <v>9.2921692404320364</v>
      </c>
      <c r="D17" s="14">
        <f>D16*$D$9</f>
        <v>9.4443398569106058</v>
      </c>
      <c r="E17" s="14">
        <f>E16*$D$9</f>
        <v>9.5496952862798388</v>
      </c>
      <c r="F17" s="14">
        <f>F16*$D$9</f>
        <v>9.7018702465086175</v>
      </c>
      <c r="G17" s="14">
        <f>G16*$D$9</f>
        <v>9.8072301049506976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</row>
    <row r="18" spans="1:15" x14ac:dyDescent="0.25">
      <c r="A18" s="2"/>
      <c r="B18" s="12" t="s">
        <v>22</v>
      </c>
      <c r="C18" s="14">
        <f>C16-C17</f>
        <v>159.6563624037868</v>
      </c>
      <c r="D18" s="14">
        <f>D16-D17</f>
        <v>162.27093026873678</v>
      </c>
      <c r="E18" s="14">
        <f>E16-E17</f>
        <v>164.0811281006263</v>
      </c>
      <c r="F18" s="14">
        <f>F16-F17</f>
        <v>166.69577059910262</v>
      </c>
      <c r="G18" s="14">
        <f>G16-G17</f>
        <v>168.50604453051653</v>
      </c>
      <c r="I18" s="2" t="s">
        <v>23</v>
      </c>
      <c r="J18" s="8" t="s">
        <v>24</v>
      </c>
      <c r="K18" s="2" t="s">
        <v>25</v>
      </c>
      <c r="L18" s="12" t="s">
        <v>26</v>
      </c>
      <c r="N18" s="28"/>
    </row>
    <row r="19" spans="1:15" x14ac:dyDescent="0.25">
      <c r="A19" s="2"/>
      <c r="B19" s="12" t="s">
        <v>27</v>
      </c>
      <c r="C19" s="14">
        <f>C16*$D$10</f>
        <v>18.584338480864073</v>
      </c>
      <c r="D19" s="14">
        <f>D16*$D$10</f>
        <v>18.888679713821212</v>
      </c>
      <c r="E19" s="14">
        <f>E16*$D$10</f>
        <v>19.099390572559678</v>
      </c>
      <c r="F19" s="14">
        <f>F16*$D$10</f>
        <v>19.403740493017235</v>
      </c>
      <c r="G19" s="14">
        <f>G16*$D$10</f>
        <v>19.614460209901395</v>
      </c>
      <c r="I19" s="2"/>
      <c r="J19" s="8"/>
      <c r="K19" s="2"/>
      <c r="N19" s="28"/>
    </row>
    <row r="20" spans="1:15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N20" s="28"/>
    </row>
    <row r="21" spans="1:15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5"/>
    </row>
    <row r="22" spans="1:15" x14ac:dyDescent="0.25">
      <c r="A22" s="4">
        <v>24</v>
      </c>
      <c r="B22" s="5" t="s">
        <v>10</v>
      </c>
      <c r="C22" s="6">
        <f>('Løntabel juni 2022'!C22/160.33)*(1+$D$7)</f>
        <v>182.34725807059021</v>
      </c>
      <c r="D22" s="6">
        <f>('Løntabel juni 2022'!D22/160.33)*(1+$D$7)</f>
        <v>185.09696050443543</v>
      </c>
      <c r="E22" s="6">
        <f>('Løntabel juni 2022'!E22/160.33)*(1+$D$7)</f>
        <v>187.00095287839883</v>
      </c>
      <c r="F22" s="6">
        <f>('Løntabel juni 2022'!F22/160.33)*(1+$D$7)</f>
        <v>189.75065531224408</v>
      </c>
      <c r="G22" s="6">
        <f>('Løntabel juni 2022'!G22/160.33)*(1+$D$7)</f>
        <v>191.65390962704123</v>
      </c>
      <c r="I22" s="2" t="s">
        <v>38</v>
      </c>
      <c r="J22" s="8" t="s">
        <v>39</v>
      </c>
      <c r="K22" s="2" t="s">
        <v>40</v>
      </c>
      <c r="L22" s="12" t="s">
        <v>41</v>
      </c>
      <c r="N22" s="28"/>
    </row>
    <row r="23" spans="1:15" x14ac:dyDescent="0.25">
      <c r="A23" s="2"/>
      <c r="B23" s="2" t="s">
        <v>16</v>
      </c>
      <c r="C23" s="14">
        <f>C22*$D$9</f>
        <v>10.029099193882463</v>
      </c>
      <c r="D23" s="14">
        <f>D22*$D$9</f>
        <v>10.180332827743948</v>
      </c>
      <c r="E23" s="14">
        <f>E22*$D$9</f>
        <v>10.285052408311936</v>
      </c>
      <c r="F23" s="14">
        <f>F22*$D$9</f>
        <v>10.436286042173425</v>
      </c>
      <c r="G23" s="14">
        <f>G22*$D$9</f>
        <v>10.540965029487268</v>
      </c>
      <c r="I23" s="2" t="s">
        <v>42</v>
      </c>
      <c r="K23" s="2" t="s">
        <v>43</v>
      </c>
      <c r="L23" s="2" t="s">
        <v>44</v>
      </c>
      <c r="N23" s="28"/>
    </row>
    <row r="24" spans="1:15" x14ac:dyDescent="0.25">
      <c r="A24" s="2"/>
      <c r="B24" s="2" t="s">
        <v>22</v>
      </c>
      <c r="C24" s="14">
        <f>C22-C23</f>
        <v>172.31815887670774</v>
      </c>
      <c r="D24" s="14">
        <f>D22-D23</f>
        <v>174.91662767669149</v>
      </c>
      <c r="E24" s="14">
        <f>E22-E23</f>
        <v>176.71590047008689</v>
      </c>
      <c r="F24" s="14">
        <f>F22-F23</f>
        <v>179.31436927007064</v>
      </c>
      <c r="G24" s="14">
        <f>G22-G23</f>
        <v>181.11294459755396</v>
      </c>
      <c r="I24" s="2" t="s">
        <v>86</v>
      </c>
      <c r="K24" s="2"/>
      <c r="L24" s="2" t="s">
        <v>65</v>
      </c>
      <c r="N24" s="28"/>
    </row>
    <row r="25" spans="1:15" x14ac:dyDescent="0.25">
      <c r="A25" s="2"/>
      <c r="B25" s="2" t="s">
        <v>27</v>
      </c>
      <c r="C25" s="14">
        <f>C22*$D$10</f>
        <v>20.058198387764925</v>
      </c>
      <c r="D25" s="14">
        <f>D22*$D$10</f>
        <v>20.360665655487896</v>
      </c>
      <c r="E25" s="14">
        <f>E22*$D$10</f>
        <v>20.570104816623871</v>
      </c>
      <c r="F25" s="14">
        <f>F22*$D$10</f>
        <v>20.872572084346849</v>
      </c>
      <c r="G25" s="14">
        <f>G22*$D$10</f>
        <v>21.081930058974535</v>
      </c>
      <c r="I25" s="2" t="s">
        <v>45</v>
      </c>
      <c r="K25" s="12" t="s">
        <v>46</v>
      </c>
      <c r="L25" s="12" t="s">
        <v>47</v>
      </c>
      <c r="N25" s="28"/>
    </row>
    <row r="26" spans="1:15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  <c r="N26" s="28"/>
    </row>
    <row r="27" spans="1:15" x14ac:dyDescent="0.25">
      <c r="A27" s="4">
        <v>25</v>
      </c>
      <c r="B27" s="5" t="s">
        <v>10</v>
      </c>
      <c r="C27" s="6">
        <f>('Løntabel juni 2022'!C27/160.33)*(1+$D$7)</f>
        <v>185.28624992684999</v>
      </c>
      <c r="D27" s="6">
        <f>('Løntabel juni 2022'!D27/160.33)*(1+$D$7)</f>
        <v>187.94988349252884</v>
      </c>
      <c r="E27" s="6">
        <f>('Løntabel juni 2022'!E27/160.33)*(1+$D$7)</f>
        <v>189.79372855104694</v>
      </c>
      <c r="F27" s="6">
        <f>('Løntabel juni 2022'!F27/160.33)*(1+$D$7)</f>
        <v>192.45875544174791</v>
      </c>
      <c r="G27" s="6">
        <f>('Løntabel juni 2022'!G27/160.33)*(1+$D$7)</f>
        <v>194.30252653571162</v>
      </c>
      <c r="I27" s="2" t="s">
        <v>51</v>
      </c>
      <c r="L27" s="12" t="s">
        <v>52</v>
      </c>
      <c r="N27" s="28"/>
    </row>
    <row r="28" spans="1:15" x14ac:dyDescent="0.25">
      <c r="A28" s="2"/>
      <c r="B28" s="2" t="s">
        <v>16</v>
      </c>
      <c r="C28" s="14">
        <f>C27*$D$9</f>
        <v>10.19074374597675</v>
      </c>
      <c r="D28" s="14">
        <f>D27*$D$9</f>
        <v>10.337243592089086</v>
      </c>
      <c r="E28" s="14">
        <f>E27*$D$9</f>
        <v>10.438655070307581</v>
      </c>
      <c r="F28" s="14">
        <f>F27*$D$9</f>
        <v>10.585231549296136</v>
      </c>
      <c r="G28" s="14">
        <f>G27*$D$9</f>
        <v>10.686638959464139</v>
      </c>
      <c r="I28" s="11" t="s">
        <v>53</v>
      </c>
      <c r="L28" s="12" t="s">
        <v>54</v>
      </c>
      <c r="N28" s="28"/>
    </row>
    <row r="29" spans="1:15" x14ac:dyDescent="0.25">
      <c r="A29" s="2"/>
      <c r="B29" s="2" t="s">
        <v>22</v>
      </c>
      <c r="C29" s="14">
        <f>C27-C28</f>
        <v>175.09550618087323</v>
      </c>
      <c r="D29" s="14">
        <f>D27-D28</f>
        <v>177.61263990043975</v>
      </c>
      <c r="E29" s="14">
        <f>E27-E28</f>
        <v>179.35507348073935</v>
      </c>
      <c r="F29" s="14">
        <f>F27-F28</f>
        <v>181.87352389245177</v>
      </c>
      <c r="G29" s="14">
        <f>G27-G28</f>
        <v>183.61588757624747</v>
      </c>
      <c r="I29" s="11"/>
      <c r="L29" s="2" t="s">
        <v>56</v>
      </c>
      <c r="N29" s="28"/>
    </row>
    <row r="30" spans="1:15" x14ac:dyDescent="0.25">
      <c r="A30" s="2"/>
      <c r="B30" s="2" t="s">
        <v>27</v>
      </c>
      <c r="C30" s="14">
        <f>C27*$D$10</f>
        <v>20.3814874919535</v>
      </c>
      <c r="D30" s="14">
        <f>D27*$D$10</f>
        <v>20.674487184178172</v>
      </c>
      <c r="E30" s="14">
        <f>E27*$D$10</f>
        <v>20.877310140615162</v>
      </c>
      <c r="F30" s="14">
        <f>F27*$D$10</f>
        <v>21.170463098592272</v>
      </c>
      <c r="G30" s="14">
        <f>G27*$D$10</f>
        <v>21.373277918928277</v>
      </c>
      <c r="I30" s="11" t="s">
        <v>55</v>
      </c>
      <c r="L30" s="2" t="s">
        <v>66</v>
      </c>
      <c r="N30" s="28"/>
    </row>
    <row r="31" spans="1:15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  <c r="N31" s="28"/>
    </row>
    <row r="32" spans="1:15" x14ac:dyDescent="0.25">
      <c r="A32" s="4">
        <v>26</v>
      </c>
      <c r="B32" s="5" t="s">
        <v>10</v>
      </c>
      <c r="C32" s="6">
        <f>('Løntabel juni 2022'!C32/160.33)*(1+$D$7)</f>
        <v>188.29283960472642</v>
      </c>
      <c r="D32" s="6">
        <f>('Løntabel juni 2022'!D32/160.33)*(1+$D$7)</f>
        <v>190.86559251700328</v>
      </c>
      <c r="E32" s="6">
        <f>('Løntabel juni 2022'!E32/160.33)*(1+$D$7)</f>
        <v>192.64581131576898</v>
      </c>
      <c r="F32" s="6">
        <f>('Løntabel juni 2022'!F32/160.33)*(1+$D$7)</f>
        <v>195.21800748151009</v>
      </c>
      <c r="G32" s="6">
        <f>('Løntabel juni 2022'!G32/160.33)*(1+$D$7)</f>
        <v>196.99829040925417</v>
      </c>
      <c r="L32" s="12" t="s">
        <v>59</v>
      </c>
      <c r="N32" s="28"/>
    </row>
    <row r="33" spans="1:21" x14ac:dyDescent="0.25">
      <c r="A33" s="2"/>
      <c r="B33" s="2" t="s">
        <v>16</v>
      </c>
      <c r="C33" s="14">
        <f>C32*$D$9</f>
        <v>10.356106178259953</v>
      </c>
      <c r="D33" s="14">
        <f>D32*$D$9</f>
        <v>10.49760758843518</v>
      </c>
      <c r="E33" s="14">
        <f>E32*$D$9</f>
        <v>10.595519622367293</v>
      </c>
      <c r="F33" s="14">
        <f>F32*$D$9</f>
        <v>10.736990411483054</v>
      </c>
      <c r="G33" s="14">
        <f>G32*$D$9</f>
        <v>10.834905972508979</v>
      </c>
      <c r="L33" s="12" t="s">
        <v>60</v>
      </c>
      <c r="N33" s="28"/>
    </row>
    <row r="34" spans="1:21" x14ac:dyDescent="0.25">
      <c r="A34" s="2"/>
      <c r="B34" s="2" t="s">
        <v>22</v>
      </c>
      <c r="C34" s="14">
        <f>C32-C33</f>
        <v>177.93673342646647</v>
      </c>
      <c r="D34" s="14">
        <f>D32-D33</f>
        <v>180.36798492856809</v>
      </c>
      <c r="E34" s="14">
        <f>E32-E33</f>
        <v>182.05029169340168</v>
      </c>
      <c r="F34" s="14">
        <f>F32-F33</f>
        <v>184.48101707002704</v>
      </c>
      <c r="G34" s="14">
        <f>G32-G33</f>
        <v>186.16338443674519</v>
      </c>
      <c r="L34" s="12" t="s">
        <v>61</v>
      </c>
      <c r="N34" s="28"/>
    </row>
    <row r="35" spans="1:21" ht="13" thickBot="1" x14ac:dyDescent="0.3">
      <c r="A35" s="2"/>
      <c r="B35" s="2" t="s">
        <v>27</v>
      </c>
      <c r="C35" s="14">
        <f>C32*$D$10</f>
        <v>20.712212356519906</v>
      </c>
      <c r="D35" s="14">
        <f>D32*$D$10</f>
        <v>20.99521517687036</v>
      </c>
      <c r="E35" s="14">
        <f>E32*$D$10</f>
        <v>21.191039244734586</v>
      </c>
      <c r="F35" s="14">
        <f>F32*$D$10</f>
        <v>21.473980822966109</v>
      </c>
      <c r="G35" s="14">
        <f>G32*$D$10</f>
        <v>21.669811945017958</v>
      </c>
      <c r="L35" s="12" t="s">
        <v>92</v>
      </c>
      <c r="N35" s="28"/>
    </row>
    <row r="36" spans="1:21" ht="12.75" customHeight="1" x14ac:dyDescent="0.25">
      <c r="A36" s="34">
        <v>27</v>
      </c>
      <c r="B36" s="35" t="s">
        <v>10</v>
      </c>
      <c r="C36" s="6">
        <f>('Løntabel juni 2022'!C37/160.33)*(1+$D$7)</f>
        <v>191.36837910574693</v>
      </c>
      <c r="D36" s="6">
        <f>('Løntabel juni 2022'!D37/160.33)*(1+$D$7)</f>
        <v>193.84210279543169</v>
      </c>
      <c r="E36" s="6">
        <f>('Løntabel juni 2022'!E37/160.33)*(1+$D$7)</f>
        <v>195.55408970861333</v>
      </c>
      <c r="F36" s="6">
        <f>('Løntabel juni 2022'!F37/160.33)*(1+$D$7)</f>
        <v>198.02781339829806</v>
      </c>
      <c r="G36" s="6">
        <f>('Løntabel juni 2022'!G37/160.33)*(1+$D$7)</f>
        <v>199.73980031147977</v>
      </c>
      <c r="H36" s="47" t="s">
        <v>89</v>
      </c>
      <c r="I36" s="48"/>
      <c r="J36" s="49"/>
      <c r="L36" s="12" t="s">
        <v>93</v>
      </c>
      <c r="N36" s="28"/>
      <c r="U36" s="27"/>
    </row>
    <row r="37" spans="1:21" x14ac:dyDescent="0.25">
      <c r="A37" s="37"/>
      <c r="B37" s="2" t="s">
        <v>16</v>
      </c>
      <c r="C37" s="38">
        <f>C36*$D$9</f>
        <v>10.52526085081608</v>
      </c>
      <c r="D37" s="38">
        <f>D36*$D$9</f>
        <v>10.661315653748742</v>
      </c>
      <c r="E37" s="38">
        <f>E36*$D$9</f>
        <v>10.755474933973733</v>
      </c>
      <c r="F37" s="38">
        <f>F36*$D$9</f>
        <v>10.891529736906394</v>
      </c>
      <c r="G37" s="38">
        <f>G36*$D$9</f>
        <v>10.985689017131387</v>
      </c>
      <c r="H37" s="50"/>
      <c r="I37" s="51"/>
      <c r="J37" s="52"/>
      <c r="L37" s="12" t="s">
        <v>63</v>
      </c>
      <c r="N37" s="28"/>
      <c r="P37" s="26"/>
      <c r="U37" s="27"/>
    </row>
    <row r="38" spans="1:21" x14ac:dyDescent="0.25">
      <c r="A38" s="37"/>
      <c r="B38" s="2" t="s">
        <v>22</v>
      </c>
      <c r="C38" s="38">
        <f>C36-C37</f>
        <v>180.84311825493086</v>
      </c>
      <c r="D38" s="38">
        <f>D36-D37</f>
        <v>183.18078714168294</v>
      </c>
      <c r="E38" s="38">
        <f>E36-E37</f>
        <v>184.79861477463959</v>
      </c>
      <c r="F38" s="38">
        <f>F36-F37</f>
        <v>187.13628366139167</v>
      </c>
      <c r="G38" s="38">
        <f>G36-G37</f>
        <v>188.75411129434838</v>
      </c>
      <c r="H38" s="50"/>
      <c r="I38" s="51"/>
      <c r="J38" s="52"/>
      <c r="L38" s="2" t="s">
        <v>64</v>
      </c>
      <c r="N38" s="28"/>
      <c r="U38" s="27"/>
    </row>
    <row r="39" spans="1:21" ht="13" thickBot="1" x14ac:dyDescent="0.3">
      <c r="A39" s="39"/>
      <c r="B39" s="40" t="s">
        <v>27</v>
      </c>
      <c r="C39" s="41">
        <f>C36*$D$10</f>
        <v>21.05052170163216</v>
      </c>
      <c r="D39" s="41">
        <f>D36*$D$10</f>
        <v>21.322631307497485</v>
      </c>
      <c r="E39" s="41">
        <f>E36*$D$10</f>
        <v>21.510949867947467</v>
      </c>
      <c r="F39" s="41">
        <f>F36*$D$10</f>
        <v>21.783059473812788</v>
      </c>
      <c r="G39" s="41">
        <f>G36*$D$10</f>
        <v>21.971378034262774</v>
      </c>
      <c r="H39" s="53"/>
      <c r="I39" s="54"/>
      <c r="J39" s="55"/>
      <c r="N39" s="28"/>
      <c r="U39" s="27"/>
    </row>
    <row r="40" spans="1:21" x14ac:dyDescent="0.25">
      <c r="A40" s="2"/>
      <c r="B40" s="2"/>
      <c r="C40" s="14"/>
      <c r="D40" s="14"/>
      <c r="E40" s="14"/>
      <c r="F40" s="14"/>
      <c r="G40" s="14"/>
      <c r="N40" s="28"/>
    </row>
    <row r="41" spans="1:21" x14ac:dyDescent="0.25">
      <c r="A41" s="4">
        <v>28</v>
      </c>
      <c r="B41" s="5" t="s">
        <v>10</v>
      </c>
      <c r="C41" s="6">
        <f>('Løntabel juni 2022'!C42/160.33)*(1+$D$7)</f>
        <v>194.51160636514368</v>
      </c>
      <c r="D41" s="6">
        <f>('Løntabel juni 2022'!D42/160.33)*(1+$D$7)</f>
        <v>196.88009123322408</v>
      </c>
      <c r="E41" s="6">
        <f>('Løntabel juni 2022'!E42/160.33)*(1+$D$7)</f>
        <v>198.5196682475457</v>
      </c>
      <c r="F41" s="6">
        <f>('Løntabel juni 2022'!F42/160.33)*(1+$D$7)</f>
        <v>200.88815311562607</v>
      </c>
      <c r="G41" s="6">
        <f>('Løntabel juni 2022'!G42/160.33)*(1+$D$7)</f>
        <v>202.52710925443336</v>
      </c>
      <c r="N41" s="28"/>
    </row>
    <row r="42" spans="1:21" x14ac:dyDescent="0.25">
      <c r="A42" s="2"/>
      <c r="B42" s="2" t="s">
        <v>16</v>
      </c>
      <c r="C42" s="14">
        <f>C41*$D$9</f>
        <v>10.698138350082901</v>
      </c>
      <c r="D42" s="14">
        <f>D41*$D$9</f>
        <v>10.828405017827324</v>
      </c>
      <c r="E42" s="14">
        <f>E41*$D$9</f>
        <v>10.918581753615014</v>
      </c>
      <c r="F42" s="14">
        <f>F41*$D$9</f>
        <v>11.048848421359434</v>
      </c>
      <c r="G42" s="14">
        <f>G41*$D$9</f>
        <v>11.138991008993834</v>
      </c>
      <c r="N42" s="28"/>
    </row>
    <row r="43" spans="1:21" x14ac:dyDescent="0.25">
      <c r="A43" s="2"/>
      <c r="B43" s="2" t="s">
        <v>22</v>
      </c>
      <c r="C43" s="14">
        <f>C41-C42</f>
        <v>183.81346801506078</v>
      </c>
      <c r="D43" s="14">
        <f>D41-D42</f>
        <v>186.05168621539676</v>
      </c>
      <c r="E43" s="14">
        <f>E41-E42</f>
        <v>187.60108649393069</v>
      </c>
      <c r="F43" s="14">
        <f>F41-F42</f>
        <v>189.83930469426664</v>
      </c>
      <c r="G43" s="14">
        <f>G41-G42</f>
        <v>191.38811824543953</v>
      </c>
      <c r="N43" s="28"/>
    </row>
    <row r="44" spans="1:21" x14ac:dyDescent="0.25">
      <c r="A44" s="2"/>
      <c r="B44" s="2" t="s">
        <v>27</v>
      </c>
      <c r="C44" s="14">
        <f>C41*$D$10</f>
        <v>21.396276700165803</v>
      </c>
      <c r="D44" s="14">
        <f>D41*$D$10</f>
        <v>21.656810035654647</v>
      </c>
      <c r="E44" s="14">
        <f>E41*$D$10</f>
        <v>21.837163507230027</v>
      </c>
      <c r="F44" s="14">
        <f>F41*$D$10</f>
        <v>22.097696842718868</v>
      </c>
      <c r="G44" s="14">
        <f>G41*$D$10</f>
        <v>22.277982017987668</v>
      </c>
      <c r="N44" s="28"/>
    </row>
    <row r="45" spans="1:21" x14ac:dyDescent="0.25">
      <c r="A45" s="4">
        <v>29</v>
      </c>
      <c r="B45" s="5" t="s">
        <v>10</v>
      </c>
      <c r="C45" s="6">
        <f>('Løntabel juni 2022'!C46/160.33)*(1+$D$7)</f>
        <v>197.72587890254513</v>
      </c>
      <c r="D45" s="6">
        <f>('Løntabel juni 2022'!D46/160.33)*(1+$D$7)</f>
        <v>199.98229574029892</v>
      </c>
      <c r="E45" s="6">
        <f>('Løntabel juni 2022'!E46/160.33)*(1+$D$7)</f>
        <v>201.5440304870182</v>
      </c>
      <c r="F45" s="6">
        <f>('Løntabel juni 2022'!F46/160.33)*(1+$D$7)</f>
        <v>203.79982644925775</v>
      </c>
      <c r="G45" s="6">
        <f>('Løntabel juni 2022'!G46/160.33)*(1+$D$7)</f>
        <v>205.36218207149142</v>
      </c>
      <c r="N45" s="28"/>
    </row>
    <row r="46" spans="1:21" x14ac:dyDescent="0.25">
      <c r="A46" s="2"/>
      <c r="B46" s="2" t="s">
        <v>16</v>
      </c>
      <c r="C46" s="14">
        <f>C45*$D$9</f>
        <v>10.874923339639983</v>
      </c>
      <c r="D46" s="14">
        <f>D45*$D$9</f>
        <v>10.999026265716441</v>
      </c>
      <c r="E46" s="14">
        <f>E45*$D$9</f>
        <v>11.084921676786001</v>
      </c>
      <c r="F46" s="14">
        <f>F45*$D$9</f>
        <v>11.208990454709177</v>
      </c>
      <c r="G46" s="14">
        <f>G45*$D$9</f>
        <v>11.294920013932028</v>
      </c>
      <c r="N46" s="28"/>
    </row>
    <row r="47" spans="1:21" x14ac:dyDescent="0.25">
      <c r="A47" s="2"/>
      <c r="B47" s="2" t="s">
        <v>22</v>
      </c>
      <c r="C47" s="14">
        <f>C45-C46</f>
        <v>186.85095556290514</v>
      </c>
      <c r="D47" s="14">
        <f>D45-D46</f>
        <v>188.98326947458247</v>
      </c>
      <c r="E47" s="14">
        <f>E45-E46</f>
        <v>190.45910881023221</v>
      </c>
      <c r="F47" s="14">
        <f>F45-F46</f>
        <v>192.59083599454857</v>
      </c>
      <c r="G47" s="14">
        <f>G45-G46</f>
        <v>194.06726205755939</v>
      </c>
      <c r="N47" s="28"/>
    </row>
    <row r="48" spans="1:21" x14ac:dyDescent="0.25">
      <c r="A48" s="2"/>
      <c r="B48" s="2" t="s">
        <v>27</v>
      </c>
      <c r="C48" s="14">
        <f>C45*$D$10</f>
        <v>21.749846679279965</v>
      </c>
      <c r="D48" s="14">
        <f>D45*$D$10</f>
        <v>21.998052531432883</v>
      </c>
      <c r="E48" s="14">
        <f>E45*$D$10</f>
        <v>22.169843353572002</v>
      </c>
      <c r="F48" s="14">
        <f>F45*$D$10</f>
        <v>22.417980909418354</v>
      </c>
      <c r="G48" s="14">
        <f>G45*$D$10</f>
        <v>22.589840027864057</v>
      </c>
      <c r="N48" s="28"/>
    </row>
    <row r="49" spans="1:19" x14ac:dyDescent="0.25">
      <c r="A49" s="4">
        <v>30</v>
      </c>
      <c r="B49" s="5" t="s">
        <v>10</v>
      </c>
      <c r="C49" s="6">
        <f>('Løntabel juni 2022'!C50/160.33)*(1+$D$7)</f>
        <v>201.00980888893596</v>
      </c>
      <c r="D49" s="6">
        <f>('Løntabel juni 2022'!D50/160.33)*(1+$D$7)</f>
        <v>203.14604453272625</v>
      </c>
      <c r="E49" s="6">
        <f>('Løntabel juni 2022'!E50/160.33)*(1+$D$7)</f>
        <v>204.62574610212204</v>
      </c>
      <c r="F49" s="6">
        <f>('Løntabel juni 2022'!F50/160.33)*(1+$D$7)</f>
        <v>206.76194591842429</v>
      </c>
      <c r="G49" s="6">
        <f>('Løntabel juni 2022'!G50/160.33)*(1+$D$7)</f>
        <v>208.24102661230575</v>
      </c>
      <c r="N49" s="28"/>
    </row>
    <row r="50" spans="1:19" x14ac:dyDescent="0.25">
      <c r="A50" s="2"/>
      <c r="B50" s="2" t="s">
        <v>16</v>
      </c>
      <c r="C50" s="14">
        <f>C49*$D$9</f>
        <v>11.055539488891478</v>
      </c>
      <c r="D50" s="14">
        <f>D49*$D$9</f>
        <v>11.173032449299944</v>
      </c>
      <c r="E50" s="14">
        <f>E49*$D$9</f>
        <v>11.254416035616712</v>
      </c>
      <c r="F50" s="14">
        <f>F49*$D$9</f>
        <v>11.371907025513336</v>
      </c>
      <c r="G50" s="14">
        <f>G49*$D$9</f>
        <v>11.453256463676816</v>
      </c>
      <c r="N50" s="28"/>
    </row>
    <row r="51" spans="1:19" x14ac:dyDescent="0.25">
      <c r="A51" s="2"/>
      <c r="B51" s="2" t="s">
        <v>22</v>
      </c>
      <c r="C51" s="14">
        <f>C49-C50</f>
        <v>189.9542694000445</v>
      </c>
      <c r="D51" s="14">
        <f>D49-D50</f>
        <v>191.97301208342631</v>
      </c>
      <c r="E51" s="14">
        <f>E49-E50</f>
        <v>193.37133006650532</v>
      </c>
      <c r="F51" s="14">
        <f>F49-F50</f>
        <v>195.39003889291095</v>
      </c>
      <c r="G51" s="14">
        <f>G49-G50</f>
        <v>196.78777014862894</v>
      </c>
      <c r="N51" s="28"/>
    </row>
    <row r="52" spans="1:19" x14ac:dyDescent="0.25">
      <c r="A52" s="2"/>
      <c r="B52" s="2" t="s">
        <v>27</v>
      </c>
      <c r="C52" s="14">
        <f>C49*$D$10</f>
        <v>22.111078977782956</v>
      </c>
      <c r="D52" s="14">
        <f>D49*$D$10</f>
        <v>22.346064898599888</v>
      </c>
      <c r="E52" s="14">
        <f>E49*$D$10</f>
        <v>22.508832071233424</v>
      </c>
      <c r="F52" s="14">
        <f>F49*$D$10</f>
        <v>22.743814051026671</v>
      </c>
      <c r="G52" s="14">
        <f>G49*$D$10</f>
        <v>22.906512927353631</v>
      </c>
      <c r="N52" s="28"/>
    </row>
    <row r="53" spans="1:19" x14ac:dyDescent="0.25">
      <c r="A53" s="2"/>
      <c r="B53" s="2"/>
      <c r="C53" s="14"/>
      <c r="D53" s="14"/>
      <c r="E53" s="14"/>
      <c r="F53" s="14"/>
      <c r="G53" s="14"/>
      <c r="N53" s="28"/>
    </row>
    <row r="54" spans="1:19" x14ac:dyDescent="0.25">
      <c r="A54" s="4">
        <v>31</v>
      </c>
      <c r="B54" s="5" t="s">
        <v>10</v>
      </c>
      <c r="C54" s="6">
        <f>('Løntabel juni 2022'!C55/160.33)*(1+$D$7)</f>
        <v>204.36816037313719</v>
      </c>
      <c r="D54" s="6">
        <f>('Løntabel juni 2022'!D55/160.33)*(1+$D$7)</f>
        <v>206.37801202228457</v>
      </c>
      <c r="E54" s="6">
        <f>('Løntabel juni 2022'!E55/160.33)*(1+$D$7)</f>
        <v>207.76892839313899</v>
      </c>
      <c r="F54" s="6">
        <f>('Løntabel juni 2022'!F55/160.33)*(1+$D$7)</f>
        <v>209.77878004228629</v>
      </c>
      <c r="G54" s="6">
        <f>('Løntabel juni 2022'!G55/160.33)*(1+$D$7)</f>
        <v>211.16969641314074</v>
      </c>
      <c r="N54" s="28"/>
    </row>
    <row r="55" spans="1:19" x14ac:dyDescent="0.25">
      <c r="A55" s="2"/>
      <c r="B55" s="2" t="s">
        <v>16</v>
      </c>
      <c r="C55" s="14">
        <f>C54*$D$9</f>
        <v>11.240248820522545</v>
      </c>
      <c r="D55" s="14">
        <f>D54*$D$9</f>
        <v>11.350790661225652</v>
      </c>
      <c r="E55" s="14">
        <f>E54*$D$9</f>
        <v>11.427291061622645</v>
      </c>
      <c r="F55" s="14">
        <f>F54*$D$9</f>
        <v>11.537832902325746</v>
      </c>
      <c r="G55" s="14">
        <f>G54*$D$9</f>
        <v>11.614333302722741</v>
      </c>
      <c r="N55" s="28"/>
    </row>
    <row r="56" spans="1:19" x14ac:dyDescent="0.25">
      <c r="A56" s="2"/>
      <c r="B56" s="2" t="s">
        <v>22</v>
      </c>
      <c r="C56" s="14">
        <f>C54-C55</f>
        <v>193.12791155261465</v>
      </c>
      <c r="D56" s="14">
        <f>D54-D55</f>
        <v>195.02722136105891</v>
      </c>
      <c r="E56" s="14">
        <f>E54-E55</f>
        <v>196.34163733151635</v>
      </c>
      <c r="F56" s="14">
        <f>F54-F55</f>
        <v>198.24094713996055</v>
      </c>
      <c r="G56" s="14">
        <f>G54-G55</f>
        <v>199.555363110418</v>
      </c>
      <c r="N56" s="28"/>
      <c r="S56" s="26"/>
    </row>
    <row r="57" spans="1:19" x14ac:dyDescent="0.25">
      <c r="A57" s="2"/>
      <c r="B57" s="2" t="s">
        <v>27</v>
      </c>
      <c r="C57" s="14">
        <f>C54*$D$10</f>
        <v>22.480497641045091</v>
      </c>
      <c r="D57" s="14">
        <f>D54*$D$10</f>
        <v>22.701581322451304</v>
      </c>
      <c r="E57" s="14">
        <f>E54*$D$10</f>
        <v>22.85458212324529</v>
      </c>
      <c r="F57" s="14">
        <f>F54*$D$10</f>
        <v>23.075665804651493</v>
      </c>
      <c r="G57" s="14">
        <f>G54*$D$10</f>
        <v>23.228666605445483</v>
      </c>
      <c r="N57" s="28"/>
    </row>
    <row r="58" spans="1:19" ht="13" x14ac:dyDescent="0.3">
      <c r="A58" s="2"/>
      <c r="B58" s="1"/>
      <c r="C58" s="2"/>
      <c r="D58" s="2"/>
      <c r="E58" s="2"/>
      <c r="F58" s="2"/>
      <c r="G58" s="2"/>
      <c r="N58" s="28"/>
    </row>
    <row r="59" spans="1:19" ht="13" x14ac:dyDescent="0.3">
      <c r="A59" s="2"/>
      <c r="B59" s="1" t="s">
        <v>67</v>
      </c>
      <c r="C59" s="2"/>
      <c r="D59" s="2"/>
      <c r="E59" s="2"/>
      <c r="F59" s="2"/>
      <c r="G59" s="2"/>
      <c r="N59" s="28"/>
    </row>
    <row r="60" spans="1:19" x14ac:dyDescent="0.25">
      <c r="A60" s="4">
        <v>39</v>
      </c>
      <c r="B60" s="5" t="s">
        <v>10</v>
      </c>
      <c r="C60" s="6">
        <f>('Løntabel juni 2022'!C61/160.33)*(1+$D$7)</f>
        <v>234.28706487389735</v>
      </c>
      <c r="D60" s="6">
        <f>('Løntabel juni 2022'!D61/160.33)*(1+$D$7)</f>
        <v>234.97429645876048</v>
      </c>
      <c r="E60" s="6">
        <f>('Løntabel juni 2022'!E61/160.33)*(1+$D$7)</f>
        <v>235.44975641236132</v>
      </c>
      <c r="F60" s="6">
        <f>('Løntabel juni 2022'!F61/160.33)*(1+$D$7)</f>
        <v>236.13704107811884</v>
      </c>
      <c r="G60" s="6">
        <f>('Løntabel juni 2022'!G61/160.33)*(1+$D$7)</f>
        <v>236.61325259756771</v>
      </c>
      <c r="N60" s="28"/>
    </row>
    <row r="61" spans="1:19" x14ac:dyDescent="0.25">
      <c r="A61" s="2"/>
      <c r="B61" s="2" t="s">
        <v>16</v>
      </c>
      <c r="C61" s="14">
        <f>C60*$D$9</f>
        <v>12.885788568064354</v>
      </c>
      <c r="D61" s="14">
        <f>D60*$D$9</f>
        <v>12.923586305231826</v>
      </c>
      <c r="E61" s="14">
        <f>E60*$D$9</f>
        <v>12.949736602679874</v>
      </c>
      <c r="F61" s="14">
        <f>F60*$D$9</f>
        <v>12.987537259296536</v>
      </c>
      <c r="G61" s="14">
        <f>G60*$D$9</f>
        <v>13.013728892866224</v>
      </c>
      <c r="N61" s="28"/>
    </row>
    <row r="62" spans="1:19" x14ac:dyDescent="0.25">
      <c r="A62" s="2"/>
      <c r="B62" s="2" t="s">
        <v>22</v>
      </c>
      <c r="C62" s="14">
        <f>C60-C61</f>
        <v>221.40127630583299</v>
      </c>
      <c r="D62" s="14">
        <f>D60-D61</f>
        <v>222.05071015352866</v>
      </c>
      <c r="E62" s="14">
        <f>E60-E61</f>
        <v>222.50001980968145</v>
      </c>
      <c r="F62" s="14">
        <f>F60-F61</f>
        <v>223.1495038188223</v>
      </c>
      <c r="G62" s="14">
        <f>G60-G61</f>
        <v>223.59952370470148</v>
      </c>
      <c r="N62" s="28"/>
    </row>
    <row r="63" spans="1:19" x14ac:dyDescent="0.25">
      <c r="A63" s="2"/>
      <c r="B63" s="2" t="s">
        <v>27</v>
      </c>
      <c r="C63" s="14">
        <f>C60*$D$10</f>
        <v>25.771577136128709</v>
      </c>
      <c r="D63" s="14">
        <f>D60*$D$10</f>
        <v>25.847172610463652</v>
      </c>
      <c r="E63" s="14">
        <f>E60*$D$10</f>
        <v>25.899473205359747</v>
      </c>
      <c r="F63" s="14">
        <f>F60*$D$10</f>
        <v>25.975074518593072</v>
      </c>
      <c r="G63" s="14">
        <f>G60*$D$10</f>
        <v>26.027457785732448</v>
      </c>
      <c r="N63" s="28"/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EB29-F2A5-4F64-83C8-0626F0FB553E}">
  <dimension ref="A1:X237"/>
  <sheetViews>
    <sheetView workbookViewId="0">
      <selection activeCell="E11" sqref="A1:XFD104857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90</v>
      </c>
    </row>
    <row r="3" spans="1:20" x14ac:dyDescent="0.25">
      <c r="F3" s="2"/>
    </row>
    <row r="4" spans="1:20" ht="13" thickBot="1" x14ac:dyDescent="0.3">
      <c r="A4" s="12" t="s">
        <v>91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v>0</v>
      </c>
    </row>
    <row r="7" spans="1:20" x14ac:dyDescent="0.25">
      <c r="A7" s="12" t="s">
        <v>80</v>
      </c>
      <c r="D7" s="28">
        <v>2.5000000000000001E-2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26716.16340715811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28"/>
      <c r="P16" s="28"/>
      <c r="Q16" s="28"/>
      <c r="R16" s="28"/>
      <c r="S16" s="28"/>
      <c r="T16" s="7"/>
    </row>
    <row r="17" spans="1:24" ht="13" x14ac:dyDescent="0.3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28"/>
      <c r="P17" s="28"/>
      <c r="Q17" s="28"/>
      <c r="R17" s="28"/>
      <c r="S17" s="7"/>
    </row>
    <row r="18" spans="1:24" ht="13" x14ac:dyDescent="0.3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28"/>
      <c r="P18" s="28"/>
      <c r="Q18" s="28"/>
      <c r="R18" s="28"/>
      <c r="S18" s="7"/>
    </row>
    <row r="19" spans="1:24" ht="13" x14ac:dyDescent="0.3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28"/>
      <c r="O19" s="28"/>
      <c r="P19" s="28"/>
      <c r="Q19" s="28"/>
      <c r="R19" s="28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28"/>
      <c r="P20" s="28"/>
      <c r="Q20" s="28"/>
      <c r="R20" s="28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8"/>
      <c r="P21" s="28"/>
      <c r="Q21" s="28"/>
      <c r="R21" s="28"/>
      <c r="S21" s="7"/>
    </row>
    <row r="22" spans="1:24" ht="13" x14ac:dyDescent="0.3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28"/>
      <c r="P22" s="28"/>
      <c r="Q22" s="28"/>
      <c r="R22" s="28"/>
      <c r="S22" s="7"/>
    </row>
    <row r="23" spans="1:24" ht="13" x14ac:dyDescent="0.3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28"/>
      <c r="O23" s="28"/>
      <c r="P23" s="28"/>
      <c r="Q23" s="28"/>
      <c r="R23" s="28"/>
      <c r="S23" s="7"/>
    </row>
    <row r="24" spans="1:24" ht="13" x14ac:dyDescent="0.3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86</v>
      </c>
      <c r="K24" s="2"/>
      <c r="L24" s="2" t="s">
        <v>65</v>
      </c>
      <c r="N24" s="28"/>
      <c r="O24" s="28"/>
      <c r="P24" s="28"/>
      <c r="Q24" s="28"/>
      <c r="R24" s="28"/>
      <c r="S24" s="7"/>
    </row>
    <row r="25" spans="1:24" ht="13" x14ac:dyDescent="0.3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28"/>
      <c r="O25" s="28"/>
      <c r="P25" s="28"/>
      <c r="Q25" s="28"/>
      <c r="R25" s="28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8"/>
      <c r="O26" s="28"/>
      <c r="P26" s="28"/>
      <c r="Q26" s="28"/>
      <c r="R26" s="28"/>
      <c r="S26" s="7"/>
    </row>
    <row r="27" spans="1:24" ht="13" x14ac:dyDescent="0.3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28"/>
      <c r="O27" s="28"/>
      <c r="P27" s="28"/>
      <c r="Q27" s="28"/>
      <c r="R27" s="28"/>
      <c r="S27" s="7"/>
    </row>
    <row r="28" spans="1:24" ht="13" x14ac:dyDescent="0.3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28"/>
      <c r="O28" s="28"/>
      <c r="P28" s="28"/>
      <c r="Q28" s="28"/>
      <c r="R28" s="28"/>
      <c r="S28" s="7"/>
    </row>
    <row r="29" spans="1:24" ht="13" x14ac:dyDescent="0.3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L29" s="2" t="s">
        <v>56</v>
      </c>
      <c r="N29" s="28"/>
      <c r="O29" s="28"/>
      <c r="P29" s="28"/>
      <c r="Q29" s="28"/>
      <c r="R29" s="28"/>
      <c r="S29" s="7"/>
    </row>
    <row r="30" spans="1:24" ht="13" x14ac:dyDescent="0.3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66</v>
      </c>
      <c r="N30" s="28"/>
      <c r="O30" s="28"/>
      <c r="P30" s="28"/>
      <c r="Q30" s="28"/>
      <c r="R30" s="28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8"/>
      <c r="O31" s="28"/>
      <c r="P31" s="28"/>
      <c r="Q31" s="28"/>
      <c r="R31" s="28"/>
      <c r="S31" s="7"/>
    </row>
    <row r="32" spans="1:24" ht="13" x14ac:dyDescent="0.3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28"/>
      <c r="O32" s="28"/>
      <c r="P32" s="28"/>
      <c r="Q32" s="28"/>
      <c r="R32" s="28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28"/>
      <c r="O33" s="28"/>
      <c r="P33" s="28"/>
      <c r="Q33" s="28"/>
      <c r="R33" s="28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29"/>
      <c r="L34" s="12" t="s">
        <v>61</v>
      </c>
      <c r="N34" s="28"/>
      <c r="O34" s="28"/>
      <c r="P34" s="28"/>
      <c r="Q34" s="28"/>
      <c r="R34" s="28"/>
      <c r="S34" s="7"/>
      <c r="T34" s="17"/>
      <c r="U34" s="17"/>
      <c r="V34" s="28"/>
      <c r="W34" s="28"/>
      <c r="X34" s="17"/>
    </row>
    <row r="35" spans="1:24" ht="13" x14ac:dyDescent="0.3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92</v>
      </c>
      <c r="N35" s="28"/>
      <c r="O35" s="28"/>
      <c r="P35" s="28"/>
      <c r="Q35" s="28"/>
      <c r="R35" s="28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93</v>
      </c>
      <c r="N36" s="28"/>
      <c r="O36" s="28"/>
      <c r="P36" s="28"/>
      <c r="Q36" s="28"/>
      <c r="R36" s="28"/>
      <c r="S36" s="7"/>
    </row>
    <row r="37" spans="1:24" ht="12.75" customHeight="1" x14ac:dyDescent="0.3">
      <c r="A37" s="34">
        <v>27</v>
      </c>
      <c r="B37" s="35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47" t="s">
        <v>89</v>
      </c>
      <c r="I37" s="48"/>
      <c r="J37" s="49"/>
      <c r="K37" s="17"/>
      <c r="L37" s="12" t="s">
        <v>63</v>
      </c>
      <c r="N37" s="28"/>
      <c r="O37" s="28"/>
      <c r="P37" s="28"/>
      <c r="Q37" s="28"/>
      <c r="R37" s="28"/>
      <c r="S37" s="7"/>
    </row>
    <row r="38" spans="1:24" ht="13" x14ac:dyDescent="0.3">
      <c r="A38" s="37"/>
      <c r="B38" s="2" t="s">
        <v>16</v>
      </c>
      <c r="C38" s="42">
        <v>1664.3801876036516</v>
      </c>
      <c r="D38" s="42">
        <v>1685.8948010312024</v>
      </c>
      <c r="E38" s="42">
        <v>1700.78439309992</v>
      </c>
      <c r="F38" s="42">
        <v>1722.2990065274703</v>
      </c>
      <c r="G38" s="42">
        <v>1737.1885985961885</v>
      </c>
      <c r="H38" s="50"/>
      <c r="I38" s="51"/>
      <c r="J38" s="52"/>
      <c r="L38" s="2" t="s">
        <v>64</v>
      </c>
      <c r="N38" s="28"/>
      <c r="O38" s="28"/>
      <c r="P38" s="28"/>
      <c r="Q38" s="28"/>
      <c r="R38" s="28"/>
      <c r="S38" s="7"/>
    </row>
    <row r="39" spans="1:24" ht="13" x14ac:dyDescent="0.3">
      <c r="A39" s="37"/>
      <c r="B39" s="2" t="s">
        <v>22</v>
      </c>
      <c r="C39" s="42">
        <v>28597.077768826377</v>
      </c>
      <c r="D39" s="42">
        <v>28966.737944990658</v>
      </c>
      <c r="E39" s="42">
        <v>29222.568208716806</v>
      </c>
      <c r="F39" s="42">
        <v>29592.22838488108</v>
      </c>
      <c r="G39" s="42">
        <v>29848.058648607239</v>
      </c>
      <c r="H39" s="50"/>
      <c r="I39" s="51"/>
      <c r="J39" s="52"/>
      <c r="N39" s="28"/>
      <c r="O39" s="28"/>
      <c r="P39" s="28"/>
      <c r="Q39" s="28"/>
      <c r="R39" s="28"/>
      <c r="S39" s="7"/>
    </row>
    <row r="40" spans="1:24" ht="13.5" thickBot="1" x14ac:dyDescent="0.35">
      <c r="A40" s="39"/>
      <c r="B40" s="40" t="s">
        <v>27</v>
      </c>
      <c r="C40" s="43">
        <v>3328.7603752073032</v>
      </c>
      <c r="D40" s="43">
        <v>3371.7896020624048</v>
      </c>
      <c r="E40" s="43">
        <v>3401.5687861998399</v>
      </c>
      <c r="F40" s="43">
        <v>3444.5980130549406</v>
      </c>
      <c r="G40" s="43">
        <v>3474.377197192377</v>
      </c>
      <c r="H40" s="53"/>
      <c r="I40" s="54"/>
      <c r="J40" s="55"/>
      <c r="K40" s="18"/>
      <c r="M40" s="18"/>
      <c r="N40" s="28"/>
      <c r="O40" s="28"/>
      <c r="P40" s="28"/>
      <c r="Q40" s="28"/>
      <c r="R40" s="28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8"/>
      <c r="O41" s="28"/>
      <c r="P41" s="28"/>
      <c r="Q41" s="28"/>
      <c r="R41" s="28"/>
      <c r="S41" s="7"/>
    </row>
    <row r="42" spans="1:24" ht="15.5" x14ac:dyDescent="0.3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0"/>
      <c r="J42" s="30"/>
      <c r="K42" s="30"/>
      <c r="L42" s="31"/>
      <c r="M42" s="17"/>
      <c r="N42" s="28"/>
      <c r="O42" s="28"/>
      <c r="P42" s="28"/>
      <c r="Q42" s="28"/>
      <c r="R42" s="28"/>
      <c r="S42" s="7"/>
    </row>
    <row r="43" spans="1:24" ht="13" x14ac:dyDescent="0.3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2"/>
      <c r="I43" s="32"/>
      <c r="J43" s="32"/>
      <c r="K43" s="32"/>
      <c r="L43" s="32"/>
      <c r="N43" s="28"/>
      <c r="O43" s="28"/>
      <c r="P43" s="28"/>
      <c r="Q43" s="28"/>
      <c r="R43" s="28"/>
      <c r="S43" s="7"/>
    </row>
    <row r="44" spans="1:24" ht="13" x14ac:dyDescent="0.3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28"/>
      <c r="O44" s="28"/>
      <c r="P44" s="28"/>
      <c r="Q44" s="28"/>
      <c r="R44" s="28"/>
      <c r="S44" s="7"/>
    </row>
    <row r="45" spans="1:24" ht="13" x14ac:dyDescent="0.3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28"/>
      <c r="O45" s="28"/>
      <c r="P45" s="28"/>
      <c r="Q45" s="28"/>
      <c r="R45" s="28"/>
      <c r="S45" s="7"/>
    </row>
    <row r="46" spans="1:24" ht="13" x14ac:dyDescent="0.3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28"/>
      <c r="O46" s="28"/>
      <c r="P46" s="28"/>
      <c r="Q46" s="28"/>
      <c r="R46" s="28"/>
      <c r="S46" s="7"/>
    </row>
    <row r="47" spans="1:24" ht="13" x14ac:dyDescent="0.3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28"/>
      <c r="O47" s="28"/>
      <c r="P47" s="28"/>
      <c r="Q47" s="28"/>
      <c r="R47" s="28"/>
      <c r="S47" s="7"/>
    </row>
    <row r="48" spans="1:24" ht="13" x14ac:dyDescent="0.3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28"/>
      <c r="O48" s="28"/>
      <c r="P48" s="28"/>
      <c r="Q48" s="28"/>
      <c r="R48" s="28"/>
      <c r="S48" s="7"/>
    </row>
    <row r="49" spans="1:19" ht="13" x14ac:dyDescent="0.3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28"/>
      <c r="O49" s="28"/>
      <c r="P49" s="28"/>
      <c r="Q49" s="28"/>
      <c r="R49" s="28"/>
      <c r="S49" s="7"/>
    </row>
    <row r="50" spans="1:19" ht="13" x14ac:dyDescent="0.3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28"/>
      <c r="O50" s="28"/>
      <c r="P50" s="28"/>
      <c r="Q50" s="28"/>
      <c r="R50" s="28"/>
      <c r="S50" s="7"/>
    </row>
    <row r="51" spans="1:19" ht="13" x14ac:dyDescent="0.3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28"/>
      <c r="O51" s="28"/>
      <c r="P51" s="28"/>
      <c r="Q51" s="28"/>
      <c r="R51" s="28"/>
      <c r="S51" s="7"/>
    </row>
    <row r="52" spans="1:19" ht="13" x14ac:dyDescent="0.3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28"/>
      <c r="O52" s="28"/>
      <c r="P52" s="28"/>
      <c r="Q52" s="28"/>
      <c r="R52" s="28"/>
      <c r="S52" s="7"/>
    </row>
    <row r="53" spans="1:19" ht="13" x14ac:dyDescent="0.3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28"/>
      <c r="O53" s="28"/>
      <c r="P53" s="28"/>
      <c r="Q53" s="28"/>
      <c r="R53" s="28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28"/>
      <c r="O54" s="28"/>
      <c r="P54" s="28"/>
      <c r="Q54" s="28"/>
      <c r="R54" s="28"/>
      <c r="S54" s="7"/>
    </row>
    <row r="55" spans="1:19" ht="13" x14ac:dyDescent="0.3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28"/>
      <c r="O55" s="28"/>
      <c r="P55" s="28"/>
      <c r="Q55" s="28"/>
      <c r="R55" s="28"/>
      <c r="S55" s="7"/>
    </row>
    <row r="56" spans="1:19" ht="13" x14ac:dyDescent="0.3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28"/>
      <c r="O56" s="28"/>
      <c r="P56" s="28"/>
      <c r="Q56" s="28"/>
      <c r="R56" s="28"/>
      <c r="S56" s="7"/>
    </row>
    <row r="57" spans="1:19" ht="13" x14ac:dyDescent="0.3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28"/>
      <c r="O57" s="28"/>
      <c r="P57" s="28"/>
      <c r="Q57" s="28"/>
      <c r="R57" s="28"/>
      <c r="S57" s="7"/>
    </row>
    <row r="58" spans="1:19" ht="13" x14ac:dyDescent="0.3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28"/>
      <c r="O58" s="28"/>
      <c r="P58" s="28"/>
      <c r="Q58" s="28"/>
      <c r="R58" s="28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28"/>
      <c r="O59" s="28"/>
      <c r="P59" s="28"/>
      <c r="Q59" s="28"/>
      <c r="R59" s="28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28"/>
      <c r="O60" s="28"/>
      <c r="P60" s="28"/>
      <c r="Q60" s="28"/>
      <c r="R60" s="28"/>
      <c r="S60" s="7"/>
    </row>
    <row r="61" spans="1:19" ht="13" x14ac:dyDescent="0.3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28"/>
      <c r="O61" s="28"/>
      <c r="P61" s="28"/>
      <c r="Q61" s="28"/>
      <c r="R61" s="28"/>
      <c r="S61" s="7"/>
    </row>
    <row r="62" spans="1:19" ht="13" x14ac:dyDescent="0.3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28"/>
      <c r="O62" s="28"/>
      <c r="P62" s="28"/>
      <c r="Q62" s="28"/>
      <c r="R62" s="28"/>
      <c r="S62" s="7"/>
    </row>
    <row r="63" spans="1:19" ht="13" x14ac:dyDescent="0.3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28"/>
      <c r="O63" s="28"/>
      <c r="P63" s="28"/>
      <c r="Q63" s="28"/>
      <c r="R63" s="28"/>
      <c r="S63" s="7"/>
    </row>
    <row r="64" spans="1:19" x14ac:dyDescent="0.25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28"/>
      <c r="O64" s="28"/>
      <c r="P64" s="28"/>
      <c r="Q64" s="28"/>
      <c r="R64" s="28"/>
    </row>
    <row r="65" spans="1:18" x14ac:dyDescent="0.25">
      <c r="A65" s="2" t="s">
        <v>28</v>
      </c>
      <c r="E65" s="9"/>
      <c r="N65" s="28"/>
      <c r="O65" s="28"/>
      <c r="P65" s="28"/>
      <c r="Q65" s="28"/>
      <c r="R65" s="28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97</v>
      </c>
      <c r="D67" s="14"/>
      <c r="F67" s="2"/>
      <c r="G67" s="18"/>
    </row>
    <row r="68" spans="1:18" x14ac:dyDescent="0.25">
      <c r="A68" s="12" t="s">
        <v>88</v>
      </c>
      <c r="D68" s="14"/>
      <c r="F68" s="2"/>
      <c r="G68" s="18"/>
    </row>
    <row r="69" spans="1:18" x14ac:dyDescent="0.25">
      <c r="A69" s="12" t="s">
        <v>69</v>
      </c>
      <c r="B69" s="28">
        <v>2.5000000000000001E-2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86E9D347-4622-4C87-A63E-EE7EE29EA9A7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E598-9A97-46CC-A542-3DEB14D02A4A}">
  <dimension ref="A1:X237"/>
  <sheetViews>
    <sheetView workbookViewId="0">
      <selection activeCell="D31" sqref="D31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3.54296875" style="12" bestFit="1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84</v>
      </c>
    </row>
    <row r="3" spans="1:20" x14ac:dyDescent="0.25">
      <c r="F3" s="2"/>
    </row>
    <row r="4" spans="1:20" ht="13" thickBot="1" x14ac:dyDescent="0.3">
      <c r="A4" s="12" t="s">
        <v>85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28">
        <v>0.02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ht="13" x14ac:dyDescent="0.3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ht="13" x14ac:dyDescent="0.3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7"/>
      <c r="P18" s="7"/>
      <c r="Q18" s="7"/>
      <c r="R18" s="7"/>
      <c r="S18" s="7"/>
    </row>
    <row r="19" spans="1:24" ht="13" x14ac:dyDescent="0.3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7"/>
      <c r="P19" s="7"/>
      <c r="Q19" s="7"/>
      <c r="R19" s="7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7"/>
      <c r="P20" s="7"/>
      <c r="Q20" s="7"/>
      <c r="R20" s="7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7"/>
      <c r="P21" s="7"/>
      <c r="Q21" s="7"/>
      <c r="R21" s="7"/>
      <c r="S21" s="7"/>
    </row>
    <row r="22" spans="1:24" ht="13" x14ac:dyDescent="0.3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7"/>
      <c r="P22" s="7"/>
      <c r="Q22" s="7"/>
      <c r="R22" s="7"/>
      <c r="S22" s="7"/>
    </row>
    <row r="23" spans="1:24" ht="13" x14ac:dyDescent="0.3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ht="13" x14ac:dyDescent="0.3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86</v>
      </c>
      <c r="K24" s="2"/>
      <c r="L24" s="2"/>
      <c r="O24" s="7"/>
      <c r="P24" s="7"/>
      <c r="Q24" s="7"/>
      <c r="R24" s="7"/>
      <c r="S24" s="7"/>
    </row>
    <row r="25" spans="1:24" ht="13" x14ac:dyDescent="0.3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7"/>
      <c r="P25" s="7"/>
      <c r="Q25" s="7"/>
      <c r="R25" s="7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7"/>
      <c r="P26" s="7"/>
      <c r="Q26" s="7"/>
      <c r="R26" s="7"/>
      <c r="S26" s="7"/>
    </row>
    <row r="27" spans="1:24" ht="13" x14ac:dyDescent="0.3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7"/>
      <c r="P27" s="7"/>
      <c r="Q27" s="7"/>
      <c r="R27" s="7"/>
      <c r="S27" s="7"/>
    </row>
    <row r="28" spans="1:24" ht="13" x14ac:dyDescent="0.3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7"/>
      <c r="P28" s="7"/>
      <c r="Q28" s="7"/>
      <c r="R28" s="7"/>
      <c r="S28" s="7"/>
    </row>
    <row r="29" spans="1:24" ht="13" x14ac:dyDescent="0.3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7"/>
      <c r="P29" s="7"/>
      <c r="Q29" s="7"/>
      <c r="R29" s="7"/>
      <c r="S29" s="7"/>
    </row>
    <row r="30" spans="1:24" ht="13" x14ac:dyDescent="0.3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7"/>
      <c r="P30" s="7"/>
      <c r="Q30" s="7"/>
      <c r="R30" s="7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7"/>
      <c r="P31" s="7"/>
      <c r="Q31" s="7"/>
      <c r="R31" s="7"/>
      <c r="S31" s="7"/>
    </row>
    <row r="32" spans="1:24" ht="13" x14ac:dyDescent="0.3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7"/>
      <c r="P32" s="7"/>
      <c r="Q32" s="7"/>
      <c r="R32" s="7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7"/>
      <c r="P33" s="7"/>
      <c r="Q33" s="7"/>
      <c r="R33" s="7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29"/>
      <c r="L34" s="12" t="s">
        <v>61</v>
      </c>
      <c r="O34" s="7"/>
      <c r="P34" s="7"/>
      <c r="Q34" s="7"/>
      <c r="R34" s="7"/>
      <c r="S34" s="7"/>
      <c r="T34" s="17"/>
      <c r="U34" s="17"/>
      <c r="V34" s="28"/>
      <c r="W34" s="28"/>
      <c r="X34" s="17"/>
    </row>
    <row r="35" spans="1:24" ht="13" x14ac:dyDescent="0.3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7"/>
      <c r="P35" s="7"/>
      <c r="Q35" s="7"/>
      <c r="R35" s="7"/>
      <c r="S35" s="7"/>
      <c r="T35" s="17"/>
      <c r="U35" s="17"/>
      <c r="V35" s="17"/>
      <c r="W35" s="17"/>
      <c r="X35" s="17"/>
    </row>
    <row r="36" spans="1:24" ht="13" x14ac:dyDescent="0.3">
      <c r="A36" s="12" t="s">
        <v>28</v>
      </c>
      <c r="H36" s="18"/>
      <c r="L36" s="12" t="s">
        <v>63</v>
      </c>
      <c r="O36" s="7"/>
      <c r="P36" s="7"/>
      <c r="Q36" s="7"/>
      <c r="R36" s="7"/>
      <c r="S36" s="7"/>
    </row>
    <row r="37" spans="1:24" ht="13" x14ac:dyDescent="0.3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  <c r="O37" s="7"/>
      <c r="P37" s="7"/>
      <c r="Q37" s="7"/>
      <c r="R37" s="7"/>
      <c r="S37" s="7"/>
    </row>
    <row r="38" spans="1:24" ht="13" x14ac:dyDescent="0.3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7"/>
      <c r="P38" s="7"/>
      <c r="Q38" s="7"/>
      <c r="R38" s="7"/>
      <c r="S38" s="7"/>
    </row>
    <row r="39" spans="1:24" ht="13" x14ac:dyDescent="0.3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7"/>
      <c r="P39" s="7"/>
      <c r="Q39" s="7"/>
      <c r="R39" s="7"/>
      <c r="S39" s="7"/>
    </row>
    <row r="40" spans="1:24" ht="13" x14ac:dyDescent="0.3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  <c r="O40" s="7"/>
      <c r="P40" s="7"/>
      <c r="Q40" s="7"/>
      <c r="R40" s="7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O41" s="7"/>
      <c r="P41" s="7"/>
      <c r="Q41" s="7"/>
      <c r="R41" s="7"/>
      <c r="S41" s="7"/>
    </row>
    <row r="42" spans="1:24" ht="15.5" x14ac:dyDescent="0.3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17"/>
      <c r="I42" s="30"/>
      <c r="J42" s="30"/>
      <c r="K42" s="30"/>
      <c r="L42" s="31"/>
      <c r="M42" s="17"/>
      <c r="O42" s="7"/>
      <c r="P42" s="7"/>
      <c r="Q42" s="7"/>
      <c r="R42" s="7"/>
      <c r="S42" s="7"/>
    </row>
    <row r="43" spans="1:24" ht="13" x14ac:dyDescent="0.3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2"/>
      <c r="I43" s="32"/>
      <c r="J43" s="32"/>
      <c r="K43" s="32"/>
      <c r="L43" s="32"/>
      <c r="O43" s="7"/>
      <c r="P43" s="7"/>
      <c r="Q43" s="7"/>
      <c r="R43" s="7"/>
      <c r="S43" s="7"/>
    </row>
    <row r="44" spans="1:24" ht="13" x14ac:dyDescent="0.3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  <c r="O44" s="7"/>
      <c r="P44" s="7"/>
      <c r="Q44" s="7"/>
      <c r="R44" s="7"/>
      <c r="S44" s="7"/>
    </row>
    <row r="45" spans="1:24" ht="13" x14ac:dyDescent="0.3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  <c r="O45" s="7"/>
      <c r="P45" s="7"/>
      <c r="Q45" s="7"/>
      <c r="R45" s="7"/>
      <c r="S45" s="7"/>
    </row>
    <row r="46" spans="1:24" ht="13" x14ac:dyDescent="0.3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  <c r="O46" s="7"/>
      <c r="P46" s="7"/>
      <c r="Q46" s="7"/>
      <c r="R46" s="7"/>
      <c r="S46" s="7"/>
    </row>
    <row r="47" spans="1:24" ht="13" x14ac:dyDescent="0.3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7"/>
      <c r="P47" s="7"/>
      <c r="Q47" s="7"/>
      <c r="R47" s="7"/>
      <c r="S47" s="7"/>
    </row>
    <row r="48" spans="1:24" ht="13" x14ac:dyDescent="0.3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  <c r="O48" s="7"/>
      <c r="P48" s="7"/>
      <c r="Q48" s="7"/>
      <c r="R48" s="7"/>
      <c r="S48" s="7"/>
    </row>
    <row r="49" spans="1:19" ht="13" x14ac:dyDescent="0.3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  <c r="O49" s="7"/>
      <c r="P49" s="7"/>
      <c r="Q49" s="7"/>
      <c r="R49" s="7"/>
      <c r="S49" s="7"/>
    </row>
    <row r="50" spans="1:19" ht="13" x14ac:dyDescent="0.3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  <c r="O50" s="7"/>
      <c r="P50" s="7"/>
      <c r="Q50" s="7"/>
      <c r="R50" s="7"/>
      <c r="S50" s="7"/>
    </row>
    <row r="51" spans="1:19" ht="13" x14ac:dyDescent="0.3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  <c r="O51" s="7"/>
      <c r="P51" s="7"/>
      <c r="Q51" s="7"/>
      <c r="R51" s="7"/>
      <c r="S51" s="7"/>
    </row>
    <row r="52" spans="1:19" ht="13" x14ac:dyDescent="0.3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7"/>
      <c r="P52" s="7"/>
      <c r="Q52" s="7"/>
      <c r="R52" s="7"/>
      <c r="S52" s="7"/>
    </row>
    <row r="53" spans="1:19" ht="13" x14ac:dyDescent="0.3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  <c r="O53" s="7"/>
      <c r="P53" s="7"/>
      <c r="Q53" s="7"/>
      <c r="R53" s="7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O54" s="7"/>
      <c r="P54" s="7"/>
      <c r="Q54" s="7"/>
      <c r="R54" s="7"/>
      <c r="S54" s="7"/>
    </row>
    <row r="55" spans="1:19" ht="13" x14ac:dyDescent="0.3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  <c r="O55" s="7"/>
      <c r="P55" s="7"/>
      <c r="Q55" s="7"/>
      <c r="R55" s="7"/>
      <c r="S55" s="7"/>
    </row>
    <row r="56" spans="1:19" ht="13" x14ac:dyDescent="0.3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  <c r="O56" s="7"/>
      <c r="P56" s="7"/>
      <c r="Q56" s="7"/>
      <c r="R56" s="7"/>
      <c r="S56" s="7"/>
    </row>
    <row r="57" spans="1:19" ht="13" x14ac:dyDescent="0.3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  <c r="O57" s="7"/>
      <c r="P57" s="7"/>
      <c r="Q57" s="7"/>
      <c r="R57" s="7"/>
      <c r="S57" s="7"/>
    </row>
    <row r="58" spans="1:19" ht="13" x14ac:dyDescent="0.3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  <c r="O58" s="7"/>
      <c r="P58" s="7"/>
      <c r="Q58" s="7"/>
      <c r="R58" s="7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O59" s="7"/>
      <c r="P59" s="7"/>
      <c r="Q59" s="7"/>
      <c r="R59" s="7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O60" s="7"/>
      <c r="P60" s="7"/>
      <c r="Q60" s="7"/>
      <c r="R60" s="7"/>
      <c r="S60" s="7"/>
    </row>
    <row r="61" spans="1:19" ht="13" x14ac:dyDescent="0.3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  <c r="O61" s="7"/>
      <c r="P61" s="7"/>
      <c r="Q61" s="7"/>
      <c r="R61" s="7"/>
      <c r="S61" s="7"/>
    </row>
    <row r="62" spans="1:19" ht="13" x14ac:dyDescent="0.3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  <c r="O62" s="7"/>
      <c r="P62" s="7"/>
      <c r="Q62" s="7"/>
      <c r="R62" s="7"/>
      <c r="S62" s="7"/>
    </row>
    <row r="63" spans="1:19" ht="13" x14ac:dyDescent="0.3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  <c r="O63" s="7"/>
      <c r="P63" s="7"/>
      <c r="Q63" s="7"/>
      <c r="R63" s="7"/>
      <c r="S63" s="7"/>
    </row>
    <row r="64" spans="1:19" x14ac:dyDescent="0.25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5">
      <c r="A65" s="2" t="s">
        <v>28</v>
      </c>
      <c r="E65" s="9"/>
    </row>
    <row r="66" spans="1:7" x14ac:dyDescent="0.25">
      <c r="C66" s="18"/>
      <c r="D66" s="18"/>
      <c r="E66" s="18"/>
      <c r="F66" s="18"/>
      <c r="G66" s="18"/>
    </row>
    <row r="67" spans="1:7" ht="13" x14ac:dyDescent="0.3">
      <c r="A67" s="22" t="s">
        <v>87</v>
      </c>
      <c r="D67" s="14"/>
      <c r="F67" s="2"/>
      <c r="G67" s="18"/>
    </row>
    <row r="68" spans="1:7" x14ac:dyDescent="0.25">
      <c r="A68" s="12" t="s">
        <v>88</v>
      </c>
      <c r="D68" s="14"/>
      <c r="F68" s="2"/>
      <c r="G68" s="18"/>
    </row>
    <row r="69" spans="1:7" x14ac:dyDescent="0.25">
      <c r="A69" s="12" t="s">
        <v>69</v>
      </c>
      <c r="B69" s="33">
        <v>0.02</v>
      </c>
      <c r="E69" s="21"/>
      <c r="F69" s="2"/>
      <c r="G69" s="18"/>
    </row>
    <row r="70" spans="1:7" x14ac:dyDescent="0.25">
      <c r="C70" s="18"/>
      <c r="D70" s="18"/>
      <c r="E70" s="18"/>
      <c r="F70" s="18"/>
      <c r="G70" s="18"/>
    </row>
    <row r="71" spans="1:7" x14ac:dyDescent="0.25">
      <c r="C71" s="18"/>
      <c r="D71" s="18"/>
      <c r="E71" s="18"/>
      <c r="F71" s="18"/>
      <c r="G71" s="18"/>
    </row>
    <row r="72" spans="1:7" x14ac:dyDescent="0.25">
      <c r="C72" s="18"/>
      <c r="D72" s="18"/>
      <c r="E72" s="18"/>
      <c r="F72" s="18"/>
      <c r="G72" s="18"/>
    </row>
    <row r="73" spans="1:7" x14ac:dyDescent="0.25">
      <c r="C73" s="18"/>
      <c r="D73" s="18"/>
      <c r="E73" s="18"/>
      <c r="F73" s="18"/>
      <c r="G73" s="18"/>
    </row>
    <row r="74" spans="1:7" x14ac:dyDescent="0.25">
      <c r="C74" s="18"/>
      <c r="D74" s="18"/>
      <c r="E74" s="18"/>
      <c r="F74" s="18"/>
      <c r="G74" s="18"/>
    </row>
    <row r="75" spans="1:7" x14ac:dyDescent="0.25">
      <c r="C75" s="18"/>
      <c r="D75" s="18"/>
      <c r="E75" s="18"/>
      <c r="F75" s="18"/>
      <c r="G75" s="18"/>
    </row>
    <row r="76" spans="1:7" x14ac:dyDescent="0.25">
      <c r="C76" s="18"/>
      <c r="D76" s="18"/>
      <c r="E76" s="18"/>
      <c r="F76" s="18"/>
      <c r="G76" s="18"/>
    </row>
    <row r="77" spans="1:7" x14ac:dyDescent="0.25">
      <c r="C77" s="18"/>
      <c r="D77" s="18"/>
      <c r="E77" s="18"/>
      <c r="F77" s="18"/>
      <c r="G77" s="18"/>
    </row>
    <row r="78" spans="1:7" x14ac:dyDescent="0.25">
      <c r="C78" s="18"/>
      <c r="D78" s="18"/>
      <c r="E78" s="18"/>
      <c r="F78" s="18"/>
      <c r="G78" s="18"/>
    </row>
    <row r="79" spans="1:7" x14ac:dyDescent="0.25">
      <c r="C79" s="18"/>
      <c r="D79" s="18"/>
      <c r="E79" s="18"/>
      <c r="F79" s="18"/>
      <c r="G79" s="18"/>
    </row>
    <row r="80" spans="1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C829ACA4-0958-475B-BFE0-D8EA5F394F50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U63"/>
  <sheetViews>
    <sheetView workbookViewId="0">
      <selection activeCell="C16" sqref="C16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bestFit="1" customWidth="1"/>
    <col min="10" max="10" width="21" style="12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5" width="8.7265625" style="12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4" ht="13" x14ac:dyDescent="0.3">
      <c r="A1" s="1" t="s">
        <v>82</v>
      </c>
    </row>
    <row r="2" spans="1:14" x14ac:dyDescent="0.25">
      <c r="A2" s="2" t="s">
        <v>84</v>
      </c>
    </row>
    <row r="4" spans="1:14" ht="13" thickBot="1" x14ac:dyDescent="0.3">
      <c r="A4" s="12" t="s">
        <v>85</v>
      </c>
    </row>
    <row r="5" spans="1:14" ht="13" thickBot="1" x14ac:dyDescent="0.3">
      <c r="A5" s="12" t="s">
        <v>78</v>
      </c>
      <c r="D5" s="23"/>
    </row>
    <row r="6" spans="1:14" ht="13.5" thickBot="1" x14ac:dyDescent="0.35">
      <c r="A6" s="12" t="s">
        <v>79</v>
      </c>
      <c r="D6" s="24">
        <f>+D5*(100%+D7)</f>
        <v>0</v>
      </c>
    </row>
    <row r="7" spans="1:14" x14ac:dyDescent="0.25">
      <c r="A7" s="12" t="s">
        <v>80</v>
      </c>
      <c r="D7" s="17">
        <v>0.02</v>
      </c>
    </row>
    <row r="9" spans="1:14" x14ac:dyDescent="0.25">
      <c r="A9" s="12" t="s">
        <v>1</v>
      </c>
      <c r="D9" s="13">
        <v>5.5E-2</v>
      </c>
    </row>
    <row r="10" spans="1:14" x14ac:dyDescent="0.25">
      <c r="A10" s="12" t="s">
        <v>2</v>
      </c>
      <c r="D10" s="13">
        <v>0.11</v>
      </c>
    </row>
    <row r="13" spans="1:14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5">
      <c r="A14" s="2"/>
      <c r="B14" s="2"/>
      <c r="C14" s="2"/>
      <c r="D14" s="2"/>
      <c r="E14" s="2"/>
      <c r="F14" s="2"/>
      <c r="G14" s="2"/>
    </row>
    <row r="15" spans="1:14" ht="13" x14ac:dyDescent="0.3">
      <c r="A15" s="2"/>
      <c r="B15" s="1" t="s">
        <v>9</v>
      </c>
      <c r="C15" s="2"/>
      <c r="D15" s="2"/>
      <c r="E15" s="2"/>
      <c r="F15" s="2"/>
      <c r="G15" s="2"/>
    </row>
    <row r="16" spans="1:14" ht="13" x14ac:dyDescent="0.3">
      <c r="A16" s="4">
        <v>19</v>
      </c>
      <c r="B16" s="5" t="s">
        <v>10</v>
      </c>
      <c r="C16" s="6">
        <f>('Løntabel oktober 2020'!C15/160.33)*(1+$D$7)</f>
        <v>162.56813862358953</v>
      </c>
      <c r="D16" s="6">
        <f>('Løntabel oktober 2020'!D15/160.33)*(1+$D$7)</f>
        <v>165.23039037923826</v>
      </c>
      <c r="E16" s="6">
        <f>('Løntabel oktober 2020'!E15/160.33)*(1+$D$7)</f>
        <v>167.07360218514469</v>
      </c>
      <c r="F16" s="6">
        <f>('Løntabel oktober 2020'!F15/160.33)*(1+$D$7)</f>
        <v>169.7359299354689</v>
      </c>
      <c r="G16" s="6">
        <f>('Løntabel oktober 2020'!G15/160.33)*(1+$D$7)</f>
        <v>171.57921922878549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12">
        <f>C16/('Løntabel oktober 2020'!C15/160.33)*(1+$D$7)</f>
        <v>1.0404</v>
      </c>
    </row>
    <row r="17" spans="1:15" x14ac:dyDescent="0.25">
      <c r="A17" s="2"/>
      <c r="B17" s="12" t="s">
        <v>16</v>
      </c>
      <c r="C17" s="14">
        <f>C16*$D$9</f>
        <v>8.941247624297425</v>
      </c>
      <c r="D17" s="14">
        <f>D16*$D$9</f>
        <v>9.0876714708581048</v>
      </c>
      <c r="E17" s="14">
        <f>E16*$D$9</f>
        <v>9.1890481201829584</v>
      </c>
      <c r="F17" s="14">
        <f>F16*$D$9</f>
        <v>9.3354761464507892</v>
      </c>
      <c r="G17" s="14">
        <f>G16*$D$9</f>
        <v>9.436857057583202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5" x14ac:dyDescent="0.25">
      <c r="A18" s="2"/>
      <c r="B18" s="12" t="s">
        <v>22</v>
      </c>
      <c r="C18" s="14">
        <f>C16-C17</f>
        <v>153.6268909992921</v>
      </c>
      <c r="D18" s="14">
        <f>D16-D17</f>
        <v>156.14271890838015</v>
      </c>
      <c r="E18" s="14">
        <f>E16-E17</f>
        <v>157.88455406496175</v>
      </c>
      <c r="F18" s="14">
        <f>F16-F17</f>
        <v>160.40045378901812</v>
      </c>
      <c r="G18" s="14">
        <f>G16-G17</f>
        <v>162.14236217120228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5" x14ac:dyDescent="0.25">
      <c r="A19" s="2"/>
      <c r="B19" s="12" t="s">
        <v>27</v>
      </c>
      <c r="C19" s="14">
        <f>C16*$D$10</f>
        <v>17.88249524859485</v>
      </c>
      <c r="D19" s="14">
        <f>D16*$D$10</f>
        <v>18.17534294171621</v>
      </c>
      <c r="E19" s="14">
        <f>E16*$D$10</f>
        <v>18.378096240365917</v>
      </c>
      <c r="F19" s="14">
        <f>F16*$D$10</f>
        <v>18.670952292901578</v>
      </c>
      <c r="G19" s="14">
        <f>G16*$D$10</f>
        <v>18.873714115166404</v>
      </c>
      <c r="I19" s="2"/>
      <c r="J19" s="8"/>
      <c r="K19" s="2"/>
    </row>
    <row r="20" spans="1:15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5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O21" s="25"/>
    </row>
    <row r="22" spans="1:15" x14ac:dyDescent="0.25">
      <c r="A22" s="4">
        <v>24</v>
      </c>
      <c r="B22" s="5" t="s">
        <v>10</v>
      </c>
      <c r="C22" s="6">
        <f>('Løntabel oktober 2020'!C21/160.33)*(1+$D$7)</f>
        <v>175.46085804448913</v>
      </c>
      <c r="D22" s="6">
        <f>('Løntabel oktober 2020'!D21/160.33)*(1+$D$7)</f>
        <v>178.10671712410704</v>
      </c>
      <c r="E22" s="6">
        <f>('Løntabel oktober 2020'!E21/160.33)*(1+$D$7)</f>
        <v>179.93880464316621</v>
      </c>
      <c r="F22" s="6">
        <f>('Løntabel oktober 2020'!F21/160.33)*(1+$D$7)</f>
        <v>182.58466372278411</v>
      </c>
      <c r="G22" s="6">
        <f>('Løntabel oktober 2020'!G21/160.33)*(1+$D$7)</f>
        <v>184.41604105570735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5" x14ac:dyDescent="0.25">
      <c r="A23" s="2"/>
      <c r="B23" s="2" t="s">
        <v>16</v>
      </c>
      <c r="C23" s="14">
        <f>C22*$D$9</f>
        <v>9.6503471924469029</v>
      </c>
      <c r="D23" s="14">
        <f>D22*$D$9</f>
        <v>9.7958694418258876</v>
      </c>
      <c r="E23" s="14">
        <f>E22*$D$9</f>
        <v>9.896634255374142</v>
      </c>
      <c r="F23" s="14">
        <f>F22*$D$9</f>
        <v>10.042156504753127</v>
      </c>
      <c r="G23" s="14">
        <f>G22*$D$9</f>
        <v>10.142882258063905</v>
      </c>
      <c r="I23" s="2" t="s">
        <v>42</v>
      </c>
      <c r="K23" s="2" t="s">
        <v>43</v>
      </c>
      <c r="L23" s="2" t="s">
        <v>44</v>
      </c>
    </row>
    <row r="24" spans="1:15" x14ac:dyDescent="0.25">
      <c r="A24" s="2"/>
      <c r="B24" s="2" t="s">
        <v>22</v>
      </c>
      <c r="C24" s="14">
        <f>C22-C23</f>
        <v>165.81051085204223</v>
      </c>
      <c r="D24" s="14">
        <f>D22-D23</f>
        <v>168.31084768228115</v>
      </c>
      <c r="E24" s="14">
        <f>E22-E23</f>
        <v>170.04217038779205</v>
      </c>
      <c r="F24" s="14">
        <f>F22-F23</f>
        <v>172.54250721803098</v>
      </c>
      <c r="G24" s="14">
        <f>G22-G23</f>
        <v>174.27315879764345</v>
      </c>
      <c r="I24" s="2" t="s">
        <v>86</v>
      </c>
      <c r="K24" s="2"/>
      <c r="L24" s="2"/>
    </row>
    <row r="25" spans="1:15" x14ac:dyDescent="0.25">
      <c r="A25" s="2"/>
      <c r="B25" s="2" t="s">
        <v>27</v>
      </c>
      <c r="C25" s="14">
        <f>C22*$D$10</f>
        <v>19.300694384893806</v>
      </c>
      <c r="D25" s="14">
        <f>D22*$D$10</f>
        <v>19.591738883651775</v>
      </c>
      <c r="E25" s="14">
        <f>E22*$D$10</f>
        <v>19.793268510748284</v>
      </c>
      <c r="F25" s="14">
        <f>F22*$D$10</f>
        <v>20.084313009506253</v>
      </c>
      <c r="G25" s="14">
        <f>G22*$D$10</f>
        <v>20.285764516127809</v>
      </c>
      <c r="I25" s="2" t="s">
        <v>45</v>
      </c>
      <c r="K25" s="12" t="s">
        <v>46</v>
      </c>
      <c r="L25" s="12" t="s">
        <v>47</v>
      </c>
    </row>
    <row r="26" spans="1:15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5" x14ac:dyDescent="0.25">
      <c r="A27" s="4">
        <v>25</v>
      </c>
      <c r="B27" s="5" t="s">
        <v>10</v>
      </c>
      <c r="C27" s="6">
        <f>('Løntabel oktober 2020'!C26/160.33)*(1+$D$7)</f>
        <v>178.28885797353374</v>
      </c>
      <c r="D27" s="6">
        <f>('Løntabel oktober 2020'!D26/160.33)*(1+$D$7)</f>
        <v>180.85189860214135</v>
      </c>
      <c r="E27" s="6">
        <f>('Løntabel oktober 2020'!E26/160.33)*(1+$D$7)</f>
        <v>182.62611028753687</v>
      </c>
      <c r="F27" s="6">
        <f>('Løntabel oktober 2020'!F26/160.33)*(1+$D$7)</f>
        <v>185.19049162182054</v>
      </c>
      <c r="G27" s="6">
        <f>('Løntabel oktober 2020'!G26/160.33)*(1+$D$7)</f>
        <v>186.96463213595572</v>
      </c>
      <c r="I27" s="2" t="s">
        <v>51</v>
      </c>
      <c r="L27" s="12" t="s">
        <v>52</v>
      </c>
    </row>
    <row r="28" spans="1:15" x14ac:dyDescent="0.25">
      <c r="A28" s="2"/>
      <c r="B28" s="2" t="s">
        <v>16</v>
      </c>
      <c r="C28" s="14">
        <f>C27*$D$9</f>
        <v>9.8058871885443555</v>
      </c>
      <c r="D28" s="14">
        <f>D27*$D$9</f>
        <v>9.9468544231177738</v>
      </c>
      <c r="E28" s="14">
        <f>E27*$D$9</f>
        <v>10.044436065814528</v>
      </c>
      <c r="F28" s="14">
        <f>F27*$D$9</f>
        <v>10.18547703920013</v>
      </c>
      <c r="G28" s="14">
        <f>G27*$D$9</f>
        <v>10.283054767477564</v>
      </c>
      <c r="I28" s="11" t="s">
        <v>53</v>
      </c>
      <c r="L28" s="12" t="s">
        <v>54</v>
      </c>
    </row>
    <row r="29" spans="1:15" x14ac:dyDescent="0.25">
      <c r="A29" s="2"/>
      <c r="B29" s="2" t="s">
        <v>22</v>
      </c>
      <c r="C29" s="14">
        <f>C27-C28</f>
        <v>168.48297078498939</v>
      </c>
      <c r="D29" s="14">
        <f>D27-D28</f>
        <v>170.90504417902358</v>
      </c>
      <c r="E29" s="14">
        <f>E27-E28</f>
        <v>172.58167422172235</v>
      </c>
      <c r="F29" s="14">
        <f>F27-F28</f>
        <v>175.00501458262042</v>
      </c>
      <c r="G29" s="14">
        <f>G27-G28</f>
        <v>176.68157736847817</v>
      </c>
      <c r="I29" s="11"/>
    </row>
    <row r="30" spans="1:15" x14ac:dyDescent="0.25">
      <c r="A30" s="2"/>
      <c r="B30" s="2" t="s">
        <v>27</v>
      </c>
      <c r="C30" s="14">
        <f>C27*$D$10</f>
        <v>19.611774377088711</v>
      </c>
      <c r="D30" s="14">
        <f>D27*$D$10</f>
        <v>19.893708846235548</v>
      </c>
      <c r="E30" s="14">
        <f>E27*$D$10</f>
        <v>20.088872131629056</v>
      </c>
      <c r="F30" s="14">
        <f>F27*$D$10</f>
        <v>20.37095407840026</v>
      </c>
      <c r="G30" s="14">
        <f>G27*$D$10</f>
        <v>20.566109534955128</v>
      </c>
      <c r="I30" s="11" t="s">
        <v>55</v>
      </c>
      <c r="L30" s="2" t="s">
        <v>56</v>
      </c>
    </row>
    <row r="31" spans="1:15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5" x14ac:dyDescent="0.25">
      <c r="A32" s="4">
        <v>26</v>
      </c>
      <c r="B32" s="5" t="s">
        <v>10</v>
      </c>
      <c r="C32" s="6">
        <f>('Løntabel oktober 2020'!C31/160.33)*(1+$D$7)</f>
        <v>181.18190287176679</v>
      </c>
      <c r="D32" s="6">
        <f>('Løntabel oktober 2020'!D31/160.33)*(1+$D$7)</f>
        <v>183.6574949826709</v>
      </c>
      <c r="E32" s="6">
        <f>('Løntabel oktober 2020'!E31/160.33)*(1+$D$7)</f>
        <v>185.37048327349262</v>
      </c>
      <c r="F32" s="6">
        <f>('Løntabel oktober 2020'!F31/160.33)*(1+$D$7)</f>
        <v>187.84553966356435</v>
      </c>
      <c r="G32" s="6">
        <f>('Løntabel oktober 2020'!G31/160.33)*(1+$D$7)</f>
        <v>189.55858966151391</v>
      </c>
      <c r="L32" s="12" t="s">
        <v>59</v>
      </c>
    </row>
    <row r="33" spans="1:21" x14ac:dyDescent="0.25">
      <c r="A33" s="2"/>
      <c r="B33" s="2" t="s">
        <v>16</v>
      </c>
      <c r="C33" s="14">
        <f>C32*$D$9</f>
        <v>9.9650046579471745</v>
      </c>
      <c r="D33" s="14">
        <f>D32*$D$9</f>
        <v>10.101162224046899</v>
      </c>
      <c r="E33" s="14">
        <f>E32*$D$9</f>
        <v>10.195376580042094</v>
      </c>
      <c r="F33" s="14">
        <f>F32*$D$9</f>
        <v>10.331504681496039</v>
      </c>
      <c r="G33" s="14">
        <f>G32*$D$9</f>
        <v>10.425722431383265</v>
      </c>
      <c r="L33" s="12" t="s">
        <v>60</v>
      </c>
    </row>
    <row r="34" spans="1:21" x14ac:dyDescent="0.25">
      <c r="A34" s="2"/>
      <c r="B34" s="2" t="s">
        <v>22</v>
      </c>
      <c r="C34" s="14">
        <f>C32-C33</f>
        <v>171.21689821381963</v>
      </c>
      <c r="D34" s="14">
        <f>D32-D33</f>
        <v>173.556332758624</v>
      </c>
      <c r="E34" s="14">
        <f>E32-E33</f>
        <v>175.17510669345052</v>
      </c>
      <c r="F34" s="14">
        <f>F32-F33</f>
        <v>177.51403498206832</v>
      </c>
      <c r="G34" s="14">
        <f>G32-G33</f>
        <v>179.13286723013064</v>
      </c>
      <c r="L34" s="12" t="s">
        <v>61</v>
      </c>
    </row>
    <row r="35" spans="1:21" ht="13" thickBot="1" x14ac:dyDescent="0.3">
      <c r="A35" s="2"/>
      <c r="B35" s="2" t="s">
        <v>27</v>
      </c>
      <c r="C35" s="14">
        <f>C32*$D$10</f>
        <v>19.930009315894349</v>
      </c>
      <c r="D35" s="14">
        <f>D32*$D$10</f>
        <v>20.202324448093798</v>
      </c>
      <c r="E35" s="14">
        <f>E32*$D$10</f>
        <v>20.390753160084188</v>
      </c>
      <c r="F35" s="14">
        <f>F32*$D$10</f>
        <v>20.663009362992078</v>
      </c>
      <c r="G35" s="14">
        <f>G32*$D$10</f>
        <v>20.851444862766531</v>
      </c>
      <c r="L35" s="12" t="s">
        <v>62</v>
      </c>
    </row>
    <row r="36" spans="1:21" ht="12.75" customHeight="1" x14ac:dyDescent="0.25">
      <c r="A36" s="34">
        <v>27</v>
      </c>
      <c r="B36" s="35" t="s">
        <v>10</v>
      </c>
      <c r="C36" s="36">
        <f>('Løntabel oktober 2021'!C37/160.33)</f>
        <v>184.14129368196407</v>
      </c>
      <c r="D36" s="36">
        <f>('Løntabel oktober 2021'!D37/160.33)</f>
        <v>186.5215964391848</v>
      </c>
      <c r="E36" s="36">
        <f>('Løntabel oktober 2021'!E37/160.33)</f>
        <v>188.16892964247049</v>
      </c>
      <c r="F36" s="36">
        <f>('Løntabel oktober 2021'!F37/160.33)</f>
        <v>190.54923239969119</v>
      </c>
      <c r="G36" s="36">
        <f>('Løntabel oktober 2021'!G37/160.33)</f>
        <v>192.19656560297696</v>
      </c>
      <c r="H36" s="47" t="s">
        <v>89</v>
      </c>
      <c r="I36" s="48"/>
      <c r="J36" s="49"/>
      <c r="L36" s="12" t="s">
        <v>63</v>
      </c>
      <c r="U36" s="27"/>
    </row>
    <row r="37" spans="1:21" x14ac:dyDescent="0.25">
      <c r="A37" s="37"/>
      <c r="B37" s="2" t="s">
        <v>16</v>
      </c>
      <c r="C37" s="38">
        <f>C36*$D$9</f>
        <v>10.127771152508023</v>
      </c>
      <c r="D37" s="38">
        <f>D36*$D$9</f>
        <v>10.258687804155164</v>
      </c>
      <c r="E37" s="38">
        <f>E36*$D$9</f>
        <v>10.349291130335876</v>
      </c>
      <c r="F37" s="38">
        <f>F36*$D$9</f>
        <v>10.480207781983015</v>
      </c>
      <c r="G37" s="38">
        <f>G36*$D$9</f>
        <v>10.570811108163733</v>
      </c>
      <c r="H37" s="50"/>
      <c r="I37" s="51"/>
      <c r="J37" s="52"/>
      <c r="L37" s="12" t="s">
        <v>64</v>
      </c>
      <c r="N37" s="26"/>
      <c r="P37" s="26"/>
      <c r="U37" s="27"/>
    </row>
    <row r="38" spans="1:21" x14ac:dyDescent="0.25">
      <c r="A38" s="37"/>
      <c r="B38" s="2" t="s">
        <v>22</v>
      </c>
      <c r="C38" s="38">
        <f>C36-C37</f>
        <v>174.01352252945605</v>
      </c>
      <c r="D38" s="38">
        <f>D36-D37</f>
        <v>176.26290863502965</v>
      </c>
      <c r="E38" s="38">
        <f>E36-E37</f>
        <v>177.81963851213462</v>
      </c>
      <c r="F38" s="38">
        <f>F36-F37</f>
        <v>180.06902461770818</v>
      </c>
      <c r="G38" s="38">
        <f>G36-G37</f>
        <v>181.62575449481324</v>
      </c>
      <c r="H38" s="50"/>
      <c r="I38" s="51"/>
      <c r="J38" s="52"/>
      <c r="L38" s="2" t="s">
        <v>65</v>
      </c>
      <c r="U38" s="27"/>
    </row>
    <row r="39" spans="1:21" ht="13" thickBot="1" x14ac:dyDescent="0.3">
      <c r="A39" s="39"/>
      <c r="B39" s="40" t="s">
        <v>27</v>
      </c>
      <c r="C39" s="41">
        <f>C36*$D$10</f>
        <v>20.255542305016046</v>
      </c>
      <c r="D39" s="41">
        <f>D36*$D$10</f>
        <v>20.517375608310328</v>
      </c>
      <c r="E39" s="41">
        <f>E36*$D$10</f>
        <v>20.698582260671753</v>
      </c>
      <c r="F39" s="41">
        <f>F36*$D$10</f>
        <v>20.960415563966031</v>
      </c>
      <c r="G39" s="41">
        <f>G36*$D$10</f>
        <v>21.141622216327466</v>
      </c>
      <c r="H39" s="53"/>
      <c r="I39" s="54"/>
      <c r="J39" s="55"/>
      <c r="L39" s="12" t="s">
        <v>66</v>
      </c>
      <c r="U39" s="27"/>
    </row>
    <row r="40" spans="1:21" x14ac:dyDescent="0.25">
      <c r="A40" s="2"/>
      <c r="B40" s="2"/>
      <c r="C40" s="14"/>
      <c r="D40" s="14"/>
      <c r="E40" s="14"/>
      <c r="F40" s="14"/>
      <c r="G40" s="14"/>
    </row>
    <row r="41" spans="1:21" x14ac:dyDescent="0.25">
      <c r="A41" s="4">
        <v>28</v>
      </c>
      <c r="B41" s="5" t="s">
        <v>10</v>
      </c>
      <c r="C41" s="6">
        <f>('Løntabel oktober 2020'!C36/160.33)*(1+$D$7)</f>
        <v>187.16581600162013</v>
      </c>
      <c r="D41" s="6">
        <f>('Løntabel oktober 2020'!D36/160.33)*(1+$D$7)</f>
        <v>189.44485431355292</v>
      </c>
      <c r="E41" s="6">
        <f>('Løntabel oktober 2020'!E36/160.33)*(1+$D$7)</f>
        <v>191.02251219997711</v>
      </c>
      <c r="F41" s="6">
        <f>('Løntabel oktober 2020'!F36/160.33)*(1+$D$7)</f>
        <v>193.30155051190988</v>
      </c>
      <c r="G41" s="6">
        <f>('Løntabel oktober 2020'!G36/160.33)*(1+$D$7)</f>
        <v>194.87861097037361</v>
      </c>
    </row>
    <row r="42" spans="1:21" x14ac:dyDescent="0.25">
      <c r="A42" s="2"/>
      <c r="B42" s="2" t="s">
        <v>16</v>
      </c>
      <c r="C42" s="14">
        <f>C41*$D$9</f>
        <v>10.294119880089108</v>
      </c>
      <c r="D42" s="14">
        <f>D41*$D$9</f>
        <v>10.419466987245411</v>
      </c>
      <c r="E42" s="14">
        <f>E41*$D$9</f>
        <v>10.506238170998742</v>
      </c>
      <c r="F42" s="14">
        <f>F41*$D$9</f>
        <v>10.631585278155043</v>
      </c>
      <c r="G42" s="14">
        <f>G41*$D$9</f>
        <v>10.718323603370548</v>
      </c>
    </row>
    <row r="43" spans="1:21" x14ac:dyDescent="0.25">
      <c r="A43" s="2"/>
      <c r="B43" s="2" t="s">
        <v>22</v>
      </c>
      <c r="C43" s="14">
        <f>C41-C42</f>
        <v>176.87169612153102</v>
      </c>
      <c r="D43" s="14">
        <f>D41-D42</f>
        <v>179.02538732630751</v>
      </c>
      <c r="E43" s="14">
        <f>E41-E42</f>
        <v>180.51627402897839</v>
      </c>
      <c r="F43" s="14">
        <f>F41-F42</f>
        <v>182.66996523375485</v>
      </c>
      <c r="G43" s="14">
        <f>G41-G42</f>
        <v>184.16028736700306</v>
      </c>
    </row>
    <row r="44" spans="1:21" x14ac:dyDescent="0.25">
      <c r="A44" s="2"/>
      <c r="B44" s="2" t="s">
        <v>27</v>
      </c>
      <c r="C44" s="14">
        <f>C41*$D$10</f>
        <v>20.588239760178215</v>
      </c>
      <c r="D44" s="14">
        <f>D41*$D$10</f>
        <v>20.838933974490821</v>
      </c>
      <c r="E44" s="14">
        <f>E41*$D$10</f>
        <v>21.012476341997484</v>
      </c>
      <c r="F44" s="14">
        <f>F41*$D$10</f>
        <v>21.263170556310087</v>
      </c>
      <c r="G44" s="14">
        <f>G41*$D$10</f>
        <v>21.436647206741096</v>
      </c>
    </row>
    <row r="45" spans="1:21" x14ac:dyDescent="0.25">
      <c r="A45" s="4">
        <v>29</v>
      </c>
      <c r="B45" s="5" t="s">
        <v>10</v>
      </c>
      <c r="C45" s="6">
        <f>('Løntabel oktober 2020'!C40/160.33)*(1+$D$7)</f>
        <v>190.25870055260674</v>
      </c>
      <c r="D45" s="6">
        <f>('Løntabel oktober 2020'!D40/160.33)*(1+$D$7)</f>
        <v>192.42990311768747</v>
      </c>
      <c r="E45" s="6">
        <f>('Løntabel oktober 2020'!E40/160.33)*(1+$D$7)</f>
        <v>193.93265847357654</v>
      </c>
      <c r="F45" s="6">
        <f>('Løntabel oktober 2020'!F40/160.33)*(1+$D$7)</f>
        <v>196.10326361069693</v>
      </c>
      <c r="G45" s="6">
        <f>('Løntabel oktober 2020'!G40/160.33)*(1+$D$7)</f>
        <v>197.60661639454648</v>
      </c>
    </row>
    <row r="46" spans="1:21" x14ac:dyDescent="0.25">
      <c r="A46" s="2"/>
      <c r="B46" s="2" t="s">
        <v>16</v>
      </c>
      <c r="C46" s="14">
        <f>C45*$D$9</f>
        <v>10.46422853039337</v>
      </c>
      <c r="D46" s="14">
        <f>D45*$D$9</f>
        <v>10.583644671472811</v>
      </c>
      <c r="E46" s="14">
        <f>E45*$D$9</f>
        <v>10.66629621604671</v>
      </c>
      <c r="F46" s="14">
        <f>F45*$D$9</f>
        <v>10.785679498588332</v>
      </c>
      <c r="G46" s="14">
        <f>G45*$D$9</f>
        <v>10.868363901700056</v>
      </c>
    </row>
    <row r="47" spans="1:21" x14ac:dyDescent="0.25">
      <c r="A47" s="2"/>
      <c r="B47" s="2" t="s">
        <v>22</v>
      </c>
      <c r="C47" s="14">
        <f>C45-C46</f>
        <v>179.79447202221337</v>
      </c>
      <c r="D47" s="14">
        <f>D45-D46</f>
        <v>181.84625844621468</v>
      </c>
      <c r="E47" s="14">
        <f>E45-E46</f>
        <v>183.26636225752983</v>
      </c>
      <c r="F47" s="14">
        <f>F45-F46</f>
        <v>185.31758411210859</v>
      </c>
      <c r="G47" s="14">
        <f>G45-G46</f>
        <v>186.73825249284641</v>
      </c>
    </row>
    <row r="48" spans="1:21" x14ac:dyDescent="0.25">
      <c r="A48" s="2"/>
      <c r="B48" s="2" t="s">
        <v>27</v>
      </c>
      <c r="C48" s="14">
        <f>C45*$D$10</f>
        <v>20.928457060786741</v>
      </c>
      <c r="D48" s="14">
        <f>D45*$D$10</f>
        <v>21.167289342945622</v>
      </c>
      <c r="E48" s="14">
        <f>E45*$D$10</f>
        <v>21.332592432093421</v>
      </c>
      <c r="F48" s="14">
        <f>F45*$D$10</f>
        <v>21.571358997176663</v>
      </c>
      <c r="G48" s="14">
        <f>G45*$D$10</f>
        <v>21.736727803400111</v>
      </c>
    </row>
    <row r="49" spans="1:19" x14ac:dyDescent="0.25">
      <c r="A49" s="4">
        <v>30</v>
      </c>
      <c r="B49" s="5" t="s">
        <v>10</v>
      </c>
      <c r="C49" s="6">
        <f>('Løntabel oktober 2020'!C44/160.33)*(1+$D$7)</f>
        <v>193.41861191769618</v>
      </c>
      <c r="D49" s="6">
        <f>('Løntabel oktober 2020'!D44/160.33)*(1+$D$7)</f>
        <v>195.47417196839663</v>
      </c>
      <c r="E49" s="6">
        <f>('Løntabel oktober 2020'!E44/160.33)*(1+$D$7)</f>
        <v>196.89799215501799</v>
      </c>
      <c r="F49" s="6">
        <f>('Løntabel oktober 2020'!F44/160.33)*(1+$D$7)</f>
        <v>198.95351773126643</v>
      </c>
      <c r="G49" s="6">
        <f>('Løntabel oktober 2020'!G44/160.33)*(1+$D$7)</f>
        <v>200.37674048992739</v>
      </c>
    </row>
    <row r="50" spans="1:19" x14ac:dyDescent="0.25">
      <c r="A50" s="2"/>
      <c r="B50" s="2" t="s">
        <v>16</v>
      </c>
      <c r="C50" s="14">
        <f>C49*$D$9</f>
        <v>10.63802365547329</v>
      </c>
      <c r="D50" s="14">
        <f>D49*$D$9</f>
        <v>10.751079458261815</v>
      </c>
      <c r="E50" s="14">
        <f>E49*$D$9</f>
        <v>10.82938956852599</v>
      </c>
      <c r="F50" s="14">
        <f>F49*$D$9</f>
        <v>10.942443475219653</v>
      </c>
      <c r="G50" s="14">
        <f>G49*$D$9</f>
        <v>11.020720726946006</v>
      </c>
    </row>
    <row r="51" spans="1:19" x14ac:dyDescent="0.25">
      <c r="A51" s="2"/>
      <c r="B51" s="2" t="s">
        <v>22</v>
      </c>
      <c r="C51" s="14">
        <f>C49-C50</f>
        <v>182.78058826222289</v>
      </c>
      <c r="D51" s="14">
        <f>D49-D50</f>
        <v>184.72309251013482</v>
      </c>
      <c r="E51" s="14">
        <f>E49-E50</f>
        <v>186.06860258649201</v>
      </c>
      <c r="F51" s="14">
        <f>F49-F50</f>
        <v>188.01107425604678</v>
      </c>
      <c r="G51" s="14">
        <f>G49-G50</f>
        <v>189.35601976298139</v>
      </c>
    </row>
    <row r="52" spans="1:19" x14ac:dyDescent="0.25">
      <c r="A52" s="2"/>
      <c r="B52" s="2" t="s">
        <v>27</v>
      </c>
      <c r="C52" s="14">
        <f>C49*$D$10</f>
        <v>21.276047310946581</v>
      </c>
      <c r="D52" s="14">
        <f>D49*$D$10</f>
        <v>21.50215891652363</v>
      </c>
      <c r="E52" s="14">
        <f>E49*$D$10</f>
        <v>21.65877913705198</v>
      </c>
      <c r="F52" s="14">
        <f>F49*$D$10</f>
        <v>21.884886950439306</v>
      </c>
      <c r="G52" s="14">
        <f>G49*$D$10</f>
        <v>22.041441453892013</v>
      </c>
    </row>
    <row r="53" spans="1:19" x14ac:dyDescent="0.25">
      <c r="A53" s="2"/>
      <c r="B53" s="2"/>
      <c r="C53" s="14"/>
      <c r="D53" s="14"/>
      <c r="E53" s="14"/>
      <c r="F53" s="14"/>
      <c r="G53" s="14"/>
    </row>
    <row r="54" spans="1:19" x14ac:dyDescent="0.25">
      <c r="A54" s="4">
        <v>31</v>
      </c>
      <c r="B54" s="5" t="s">
        <v>10</v>
      </c>
      <c r="C54" s="6">
        <f>('Løntabel oktober 2020'!C49/160.33)*(1+$D$7)</f>
        <v>196.65013422994735</v>
      </c>
      <c r="D54" s="6">
        <f>('Løntabel oktober 2020'!D49/160.33)*(1+$D$7)</f>
        <v>198.58408321625464</v>
      </c>
      <c r="E54" s="6">
        <f>('Løntabel oktober 2020'!E49/160.33)*(1+$D$7)</f>
        <v>199.92247120453885</v>
      </c>
      <c r="F54" s="6">
        <f>('Løntabel oktober 2020'!F49/160.33)*(1+$D$7)</f>
        <v>201.85642019084611</v>
      </c>
      <c r="G54" s="6">
        <f>('Løntabel oktober 2020'!G49/160.33)*(1+$D$7)</f>
        <v>203.19480817913032</v>
      </c>
    </row>
    <row r="55" spans="1:19" x14ac:dyDescent="0.25">
      <c r="A55" s="2"/>
      <c r="B55" s="2" t="s">
        <v>16</v>
      </c>
      <c r="C55" s="14">
        <f>C54*$D$9</f>
        <v>10.815757382647105</v>
      </c>
      <c r="D55" s="14">
        <f>D54*$D$9</f>
        <v>10.922124576894005</v>
      </c>
      <c r="E55" s="14">
        <f>E54*$D$9</f>
        <v>10.995735916249638</v>
      </c>
      <c r="F55" s="14">
        <f>F54*$D$9</f>
        <v>11.102103110496536</v>
      </c>
      <c r="G55" s="14">
        <f>G54*$D$9</f>
        <v>11.175714449852167</v>
      </c>
    </row>
    <row r="56" spans="1:19" x14ac:dyDescent="0.25">
      <c r="A56" s="2"/>
      <c r="B56" s="2" t="s">
        <v>22</v>
      </c>
      <c r="C56" s="14">
        <f>C54-C55</f>
        <v>185.83437684730026</v>
      </c>
      <c r="D56" s="14">
        <f>D54-D55</f>
        <v>187.66195863936065</v>
      </c>
      <c r="E56" s="14">
        <f>E54-E55</f>
        <v>188.92673528828922</v>
      </c>
      <c r="F56" s="14">
        <f>F54-F55</f>
        <v>190.75431708034958</v>
      </c>
      <c r="G56" s="14">
        <f>G54-G55</f>
        <v>192.01909372927815</v>
      </c>
      <c r="S56" s="26"/>
    </row>
    <row r="57" spans="1:19" x14ac:dyDescent="0.25">
      <c r="A57" s="2"/>
      <c r="B57" s="2" t="s">
        <v>27</v>
      </c>
      <c r="C57" s="14">
        <f>C54*$D$10</f>
        <v>21.631514765294209</v>
      </c>
      <c r="D57" s="14">
        <f>D54*$D$10</f>
        <v>21.844249153788009</v>
      </c>
      <c r="E57" s="14">
        <f>E54*$D$10</f>
        <v>21.991471832499276</v>
      </c>
      <c r="F57" s="14">
        <f>F54*$D$10</f>
        <v>22.204206220993072</v>
      </c>
      <c r="G57" s="14">
        <f>G54*$D$10</f>
        <v>22.351428899704334</v>
      </c>
    </row>
    <row r="58" spans="1:19" ht="13" x14ac:dyDescent="0.3">
      <c r="A58" s="2"/>
      <c r="B58" s="1"/>
      <c r="C58" s="2"/>
      <c r="D58" s="2"/>
      <c r="E58" s="2"/>
      <c r="F58" s="2"/>
      <c r="G58" s="2"/>
    </row>
    <row r="59" spans="1:19" ht="13" x14ac:dyDescent="0.3">
      <c r="A59" s="2"/>
      <c r="B59" s="1" t="s">
        <v>67</v>
      </c>
      <c r="C59" s="2"/>
      <c r="D59" s="2"/>
      <c r="E59" s="2"/>
      <c r="F59" s="2"/>
      <c r="G59" s="2"/>
    </row>
    <row r="60" spans="1:19" x14ac:dyDescent="0.25">
      <c r="A60" s="4">
        <v>39</v>
      </c>
      <c r="B60" s="5" t="s">
        <v>10</v>
      </c>
      <c r="C60" s="6">
        <f>('Løntabel oktober 2020'!C55/160.33)*(1+$D$7)</f>
        <v>225.43914214265357</v>
      </c>
      <c r="D60" s="6">
        <f>('Løntabel oktober 2020'!D55/160.33)*(1+$D$7)</f>
        <v>226.10042021632046</v>
      </c>
      <c r="E60" s="6">
        <f>('Løntabel oktober 2020'!E55/160.33)*(1+$D$7)</f>
        <v>226.55792427921298</v>
      </c>
      <c r="F60" s="6">
        <f>('Løntabel oktober 2020'!F55/160.33)*(1+$D$7)</f>
        <v>227.21925342915796</v>
      </c>
      <c r="G60" s="6">
        <f>('Løntabel oktober 2020'!G55/160.33)*(1+$D$7)</f>
        <v>227.67748067478416</v>
      </c>
    </row>
    <row r="61" spans="1:19" x14ac:dyDescent="0.25">
      <c r="A61" s="2"/>
      <c r="B61" s="2" t="s">
        <v>16</v>
      </c>
      <c r="C61" s="14">
        <f>C60*$D$9</f>
        <v>12.399152817845946</v>
      </c>
      <c r="D61" s="14">
        <f>D60*$D$9</f>
        <v>12.435523111897625</v>
      </c>
      <c r="E61" s="14">
        <f>E60*$D$9</f>
        <v>12.460685835356713</v>
      </c>
      <c r="F61" s="14">
        <f>F60*$D$9</f>
        <v>12.497058938603688</v>
      </c>
      <c r="G61" s="14">
        <f>G60*$D$9</f>
        <v>12.522261437113128</v>
      </c>
    </row>
    <row r="62" spans="1:19" x14ac:dyDescent="0.25">
      <c r="A62" s="2"/>
      <c r="B62" s="2" t="s">
        <v>22</v>
      </c>
      <c r="C62" s="14">
        <f>C60-C61</f>
        <v>213.03998932480761</v>
      </c>
      <c r="D62" s="14">
        <f>D60-D61</f>
        <v>213.66489710442283</v>
      </c>
      <c r="E62" s="14">
        <f>E60-E61</f>
        <v>214.09723844385627</v>
      </c>
      <c r="F62" s="14">
        <f>F60-F61</f>
        <v>214.72219449055427</v>
      </c>
      <c r="G62" s="14">
        <f>G60-G61</f>
        <v>215.15521923767105</v>
      </c>
    </row>
    <row r="63" spans="1:19" x14ac:dyDescent="0.25">
      <c r="A63" s="2"/>
      <c r="B63" s="2" t="s">
        <v>27</v>
      </c>
      <c r="C63" s="14">
        <f>C60*$D$10</f>
        <v>24.798305635691893</v>
      </c>
      <c r="D63" s="14">
        <f>D60*$D$10</f>
        <v>24.871046223795251</v>
      </c>
      <c r="E63" s="14">
        <f>E60*$D$10</f>
        <v>24.921371670713427</v>
      </c>
      <c r="F63" s="14">
        <f>F60*$D$10</f>
        <v>24.994117877207376</v>
      </c>
      <c r="G63" s="14">
        <f>G60*$D$10</f>
        <v>25.044522874226256</v>
      </c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5D3A-0A7D-4DF8-A5D3-5F20CE2A1E33}">
  <dimension ref="A1:U63"/>
  <sheetViews>
    <sheetView workbookViewId="0">
      <selection activeCell="C16" sqref="C16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18.54296875" style="12" customWidth="1"/>
    <col min="9" max="9" width="14.453125" style="12" bestFit="1" customWidth="1"/>
    <col min="10" max="10" width="21" style="12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8.7265625" style="12"/>
    <col min="15" max="15" width="13.453125" style="12" bestFit="1" customWidth="1"/>
    <col min="16" max="16" width="12" style="12" bestFit="1" customWidth="1"/>
    <col min="17" max="18" width="8.7265625" style="12"/>
    <col min="19" max="19" width="13.1796875" style="12" bestFit="1" customWidth="1"/>
    <col min="20" max="20" width="8.7265625" style="12"/>
    <col min="21" max="21" width="20.1796875" style="12" bestFit="1" customWidth="1"/>
    <col min="22" max="16384" width="8.7265625" style="12"/>
  </cols>
  <sheetData>
    <row r="1" spans="1:14" ht="13" x14ac:dyDescent="0.3">
      <c r="A1" s="1" t="s">
        <v>82</v>
      </c>
    </row>
    <row r="2" spans="1:14" x14ac:dyDescent="0.25">
      <c r="A2" s="2" t="s">
        <v>94</v>
      </c>
    </row>
    <row r="4" spans="1:14" ht="13" thickBot="1" x14ac:dyDescent="0.3">
      <c r="A4" s="12" t="s">
        <v>95</v>
      </c>
    </row>
    <row r="5" spans="1:14" ht="13" thickBot="1" x14ac:dyDescent="0.3">
      <c r="A5" s="12" t="s">
        <v>78</v>
      </c>
      <c r="D5" s="23"/>
    </row>
    <row r="6" spans="1:14" ht="13.5" thickBot="1" x14ac:dyDescent="0.35">
      <c r="A6" s="12" t="s">
        <v>79</v>
      </c>
      <c r="D6" s="24">
        <f>+D5*(100%+D7)</f>
        <v>0</v>
      </c>
    </row>
    <row r="7" spans="1:14" x14ac:dyDescent="0.25">
      <c r="A7" s="12" t="s">
        <v>80</v>
      </c>
      <c r="D7" s="17">
        <v>2.5000000000000001E-2</v>
      </c>
    </row>
    <row r="9" spans="1:14" x14ac:dyDescent="0.25">
      <c r="A9" s="12" t="s">
        <v>1</v>
      </c>
      <c r="D9" s="13">
        <v>5.5E-2</v>
      </c>
    </row>
    <row r="10" spans="1:14" x14ac:dyDescent="0.25">
      <c r="A10" s="12" t="s">
        <v>2</v>
      </c>
      <c r="D10" s="13">
        <v>0.11</v>
      </c>
    </row>
    <row r="13" spans="1:14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5">
      <c r="A14" s="2"/>
      <c r="B14" s="2"/>
      <c r="C14" s="2"/>
      <c r="D14" s="2"/>
      <c r="E14" s="2"/>
      <c r="F14" s="2"/>
      <c r="G14" s="2"/>
    </row>
    <row r="15" spans="1:14" ht="13" x14ac:dyDescent="0.3">
      <c r="A15" s="2"/>
      <c r="B15" s="1" t="s">
        <v>9</v>
      </c>
      <c r="C15" s="2"/>
      <c r="D15" s="2"/>
      <c r="E15" s="2"/>
      <c r="F15" s="2"/>
      <c r="G15" s="2"/>
    </row>
    <row r="16" spans="1:14" ht="13" x14ac:dyDescent="0.3">
      <c r="A16" s="4">
        <v>19</v>
      </c>
      <c r="B16" s="5" t="s">
        <v>10</v>
      </c>
      <c r="C16" s="6">
        <f>('Løntabel oktober 2021'!C16/160.33)*(1+$D$7)</f>
        <v>166.63234208917922</v>
      </c>
      <c r="D16" s="6">
        <f>('Løntabel oktober 2021'!D16/160.33)*(1+$D$7)</f>
        <v>169.36115013871921</v>
      </c>
      <c r="E16" s="6">
        <f>('Løntabel oktober 2021'!E16/160.33)*(1+$D$7)</f>
        <v>171.25044223977329</v>
      </c>
      <c r="F16" s="6">
        <f>('Løntabel oktober 2021'!F16/160.33)*(1+$D$7)</f>
        <v>173.97932818385561</v>
      </c>
      <c r="G16" s="6">
        <f>('Løntabel oktober 2021'!G16/160.33)*(1+$D$7)</f>
        <v>175.86869970950511</v>
      </c>
      <c r="H16" s="1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</row>
    <row r="17" spans="1:15" x14ac:dyDescent="0.25">
      <c r="A17" s="2"/>
      <c r="B17" s="12" t="s">
        <v>16</v>
      </c>
      <c r="C17" s="14">
        <f>C16*$D$9</f>
        <v>9.1647788149048566</v>
      </c>
      <c r="D17" s="14">
        <f>D16*$D$9</f>
        <v>9.3148632576295558</v>
      </c>
      <c r="E17" s="14">
        <f>E16*$D$9</f>
        <v>9.4187743231875309</v>
      </c>
      <c r="F17" s="14">
        <f>F16*$D$9</f>
        <v>9.5688630501120588</v>
      </c>
      <c r="G17" s="14">
        <f>G16*$D$9</f>
        <v>9.6727784840227802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</row>
    <row r="18" spans="1:15" x14ac:dyDescent="0.25">
      <c r="A18" s="2"/>
      <c r="B18" s="12" t="s">
        <v>22</v>
      </c>
      <c r="C18" s="14">
        <f>C16-C17</f>
        <v>157.46756327427437</v>
      </c>
      <c r="D18" s="14">
        <f>D16-D17</f>
        <v>160.04628688108966</v>
      </c>
      <c r="E18" s="14">
        <f>E16-E17</f>
        <v>161.83166791658576</v>
      </c>
      <c r="F18" s="14">
        <f>F16-F17</f>
        <v>164.41046513374354</v>
      </c>
      <c r="G18" s="14">
        <f>G16-G17</f>
        <v>166.19592122548232</v>
      </c>
      <c r="I18" s="2" t="s">
        <v>23</v>
      </c>
      <c r="J18" s="8" t="s">
        <v>24</v>
      </c>
      <c r="K18" s="2" t="s">
        <v>25</v>
      </c>
      <c r="L18" s="12" t="s">
        <v>26</v>
      </c>
      <c r="N18" s="28"/>
    </row>
    <row r="19" spans="1:15" x14ac:dyDescent="0.25">
      <c r="A19" s="2"/>
      <c r="B19" s="12" t="s">
        <v>27</v>
      </c>
      <c r="C19" s="14">
        <f>C16*$D$10</f>
        <v>18.329557629809713</v>
      </c>
      <c r="D19" s="14">
        <f>D16*$D$10</f>
        <v>18.629726515259112</v>
      </c>
      <c r="E19" s="14">
        <f>E16*$D$10</f>
        <v>18.837548646375062</v>
      </c>
      <c r="F19" s="14">
        <f>F16*$D$10</f>
        <v>19.137726100224118</v>
      </c>
      <c r="G19" s="14">
        <f>G16*$D$10</f>
        <v>19.34555696804556</v>
      </c>
      <c r="I19" s="2"/>
      <c r="J19" s="8"/>
      <c r="K19" s="2"/>
      <c r="N19" s="28"/>
    </row>
    <row r="20" spans="1:15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N20" s="28"/>
    </row>
    <row r="21" spans="1:15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5"/>
    </row>
    <row r="22" spans="1:15" x14ac:dyDescent="0.25">
      <c r="A22" s="4">
        <v>24</v>
      </c>
      <c r="B22" s="5" t="s">
        <v>10</v>
      </c>
      <c r="C22" s="6">
        <f>('Løntabel oktober 2021'!C22/160.33)*(1+$D$7)</f>
        <v>179.84737949560133</v>
      </c>
      <c r="D22" s="6">
        <f>('Løntabel oktober 2021'!D22/160.33)*(1+$D$7)</f>
        <v>182.55938505220973</v>
      </c>
      <c r="E22" s="6">
        <f>('Løntabel oktober 2021'!E22/160.33)*(1+$D$7)</f>
        <v>184.43727475924535</v>
      </c>
      <c r="F22" s="6">
        <f>('Løntabel oktober 2021'!F22/160.33)*(1+$D$7)</f>
        <v>187.1492803158537</v>
      </c>
      <c r="G22" s="6">
        <f>('Løntabel oktober 2021'!G22/160.33)*(1+$D$7)</f>
        <v>189.02644208210006</v>
      </c>
      <c r="I22" s="2" t="s">
        <v>38</v>
      </c>
      <c r="J22" s="8" t="s">
        <v>39</v>
      </c>
      <c r="K22" s="2" t="s">
        <v>40</v>
      </c>
      <c r="L22" s="12" t="s">
        <v>41</v>
      </c>
      <c r="N22" s="28"/>
    </row>
    <row r="23" spans="1:15" x14ac:dyDescent="0.25">
      <c r="A23" s="2"/>
      <c r="B23" s="2" t="s">
        <v>16</v>
      </c>
      <c r="C23" s="14">
        <f>C22*$D$9</f>
        <v>9.891605872258074</v>
      </c>
      <c r="D23" s="14">
        <f>D22*$D$9</f>
        <v>10.040766177871536</v>
      </c>
      <c r="E23" s="14">
        <f>E22*$D$9</f>
        <v>10.144050111758494</v>
      </c>
      <c r="F23" s="14">
        <f>F22*$D$9</f>
        <v>10.293210417371954</v>
      </c>
      <c r="G23" s="14">
        <f>G22*$D$9</f>
        <v>10.396454314515504</v>
      </c>
      <c r="I23" s="2" t="s">
        <v>42</v>
      </c>
      <c r="K23" s="2" t="s">
        <v>43</v>
      </c>
      <c r="L23" s="2" t="s">
        <v>44</v>
      </c>
      <c r="N23" s="28"/>
    </row>
    <row r="24" spans="1:15" x14ac:dyDescent="0.25">
      <c r="A24" s="2"/>
      <c r="B24" s="2" t="s">
        <v>22</v>
      </c>
      <c r="C24" s="14">
        <f>C22-C23</f>
        <v>169.95577362334325</v>
      </c>
      <c r="D24" s="14">
        <f>D22-D23</f>
        <v>172.51861887433819</v>
      </c>
      <c r="E24" s="14">
        <f>E22-E23</f>
        <v>174.29322464748685</v>
      </c>
      <c r="F24" s="14">
        <f>F22-F23</f>
        <v>176.85606989848173</v>
      </c>
      <c r="G24" s="14">
        <f>G22-G23</f>
        <v>178.62998776758457</v>
      </c>
      <c r="I24" s="2" t="s">
        <v>86</v>
      </c>
      <c r="K24" s="2"/>
      <c r="L24" s="2" t="s">
        <v>65</v>
      </c>
      <c r="N24" s="28"/>
    </row>
    <row r="25" spans="1:15" x14ac:dyDescent="0.25">
      <c r="A25" s="2"/>
      <c r="B25" s="2" t="s">
        <v>27</v>
      </c>
      <c r="C25" s="14">
        <f>C22*$D$10</f>
        <v>19.783211744516148</v>
      </c>
      <c r="D25" s="14">
        <f>D22*$D$10</f>
        <v>20.081532355743072</v>
      </c>
      <c r="E25" s="14">
        <f>E22*$D$10</f>
        <v>20.288100223516988</v>
      </c>
      <c r="F25" s="14">
        <f>F22*$D$10</f>
        <v>20.586420834743908</v>
      </c>
      <c r="G25" s="14">
        <f>G22*$D$10</f>
        <v>20.792908629031007</v>
      </c>
      <c r="I25" s="2" t="s">
        <v>45</v>
      </c>
      <c r="K25" s="12" t="s">
        <v>46</v>
      </c>
      <c r="L25" s="12" t="s">
        <v>47</v>
      </c>
      <c r="N25" s="28"/>
    </row>
    <row r="26" spans="1:15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  <c r="N26" s="28"/>
    </row>
    <row r="27" spans="1:15" x14ac:dyDescent="0.25">
      <c r="A27" s="4">
        <v>25</v>
      </c>
      <c r="B27" s="5" t="s">
        <v>10</v>
      </c>
      <c r="C27" s="6">
        <f>('Løntabel oktober 2021'!C27/160.33)*(1+$D$7)</f>
        <v>182.74607942287207</v>
      </c>
      <c r="D27" s="6">
        <f>('Løntabel oktober 2021'!D27/160.33)*(1+$D$7)</f>
        <v>185.37319606719487</v>
      </c>
      <c r="E27" s="6">
        <f>('Løntabel oktober 2021'!E27/160.33)*(1+$D$7)</f>
        <v>187.19176304472526</v>
      </c>
      <c r="F27" s="6">
        <f>('Løntabel oktober 2021'!F27/160.33)*(1+$D$7)</f>
        <v>189.82025391236604</v>
      </c>
      <c r="G27" s="6">
        <f>('Løntabel oktober 2021'!G27/160.33)*(1+$D$7)</f>
        <v>191.6387479393546</v>
      </c>
      <c r="I27" s="2" t="s">
        <v>51</v>
      </c>
      <c r="L27" s="12" t="s">
        <v>52</v>
      </c>
      <c r="N27" s="28"/>
    </row>
    <row r="28" spans="1:15" x14ac:dyDescent="0.25">
      <c r="A28" s="2"/>
      <c r="B28" s="2" t="s">
        <v>16</v>
      </c>
      <c r="C28" s="14">
        <f>C27*$D$9</f>
        <v>10.051034368257964</v>
      </c>
      <c r="D28" s="14">
        <f>D27*$D$9</f>
        <v>10.195525783695718</v>
      </c>
      <c r="E28" s="14">
        <f>E27*$D$9</f>
        <v>10.29554696745989</v>
      </c>
      <c r="F28" s="14">
        <f>F27*$D$9</f>
        <v>10.440113965180132</v>
      </c>
      <c r="G28" s="14">
        <f>G27*$D$9</f>
        <v>10.540131136664503</v>
      </c>
      <c r="I28" s="11" t="s">
        <v>53</v>
      </c>
      <c r="L28" s="12" t="s">
        <v>54</v>
      </c>
      <c r="N28" s="28"/>
    </row>
    <row r="29" spans="1:15" x14ac:dyDescent="0.25">
      <c r="A29" s="2"/>
      <c r="B29" s="2" t="s">
        <v>22</v>
      </c>
      <c r="C29" s="14">
        <f>C27-C28</f>
        <v>172.6950450546141</v>
      </c>
      <c r="D29" s="14">
        <f>D27-D28</f>
        <v>175.17767028349914</v>
      </c>
      <c r="E29" s="14">
        <f>E27-E28</f>
        <v>176.89621607726536</v>
      </c>
      <c r="F29" s="14">
        <f>F27-F28</f>
        <v>179.38013994718591</v>
      </c>
      <c r="G29" s="14">
        <f>G27-G28</f>
        <v>181.09861680269009</v>
      </c>
      <c r="I29" s="11"/>
      <c r="L29" s="2" t="s">
        <v>56</v>
      </c>
      <c r="N29" s="28"/>
    </row>
    <row r="30" spans="1:15" x14ac:dyDescent="0.25">
      <c r="A30" s="2"/>
      <c r="B30" s="2" t="s">
        <v>27</v>
      </c>
      <c r="C30" s="14">
        <f>C27*$D$10</f>
        <v>20.102068736515928</v>
      </c>
      <c r="D30" s="14">
        <f>D27*$D$10</f>
        <v>20.391051567391436</v>
      </c>
      <c r="E30" s="14">
        <f>E27*$D$10</f>
        <v>20.59109393491978</v>
      </c>
      <c r="F30" s="14">
        <f>F27*$D$10</f>
        <v>20.880227930360263</v>
      </c>
      <c r="G30" s="14">
        <f>G27*$D$10</f>
        <v>21.080262273329005</v>
      </c>
      <c r="I30" s="11" t="s">
        <v>55</v>
      </c>
      <c r="L30" s="2" t="s">
        <v>66</v>
      </c>
      <c r="N30" s="28"/>
    </row>
    <row r="31" spans="1:15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  <c r="N31" s="28"/>
    </row>
    <row r="32" spans="1:15" x14ac:dyDescent="0.25">
      <c r="A32" s="4">
        <v>26</v>
      </c>
      <c r="B32" s="5" t="s">
        <v>10</v>
      </c>
      <c r="C32" s="6">
        <f>('Løntabel oktober 2021'!C32/160.33)*(1+$D$7)</f>
        <v>185.71145044356095</v>
      </c>
      <c r="D32" s="6">
        <f>('Løntabel oktober 2021'!D32/160.33)*(1+$D$7)</f>
        <v>188.24893235723766</v>
      </c>
      <c r="E32" s="6">
        <f>('Løntabel oktober 2021'!E32/160.33)*(1+$D$7)</f>
        <v>190.0047453553299</v>
      </c>
      <c r="F32" s="6">
        <f>('Løntabel oktober 2021'!F32/160.33)*(1+$D$7)</f>
        <v>192.54167815515345</v>
      </c>
      <c r="G32" s="6">
        <f>('Løntabel oktober 2021'!G32/160.33)*(1+$D$7)</f>
        <v>194.29755440305175</v>
      </c>
      <c r="L32" s="12" t="s">
        <v>59</v>
      </c>
      <c r="N32" s="28"/>
    </row>
    <row r="33" spans="1:21" x14ac:dyDescent="0.25">
      <c r="A33" s="2"/>
      <c r="B33" s="2" t="s">
        <v>16</v>
      </c>
      <c r="C33" s="14">
        <f>C32*$D$9</f>
        <v>10.214129774395852</v>
      </c>
      <c r="D33" s="14">
        <f>D32*$D$9</f>
        <v>10.353691279648071</v>
      </c>
      <c r="E33" s="14">
        <f>E32*$D$9</f>
        <v>10.450260994543145</v>
      </c>
      <c r="F33" s="14">
        <f>F32*$D$9</f>
        <v>10.589792298533439</v>
      </c>
      <c r="G33" s="14">
        <f>G32*$D$9</f>
        <v>10.686365492167846</v>
      </c>
      <c r="L33" s="12" t="s">
        <v>60</v>
      </c>
      <c r="N33" s="28"/>
    </row>
    <row r="34" spans="1:21" x14ac:dyDescent="0.25">
      <c r="A34" s="2"/>
      <c r="B34" s="2" t="s">
        <v>22</v>
      </c>
      <c r="C34" s="14">
        <f>C32-C33</f>
        <v>175.49732066916511</v>
      </c>
      <c r="D34" s="14">
        <f>D32-D33</f>
        <v>177.89524107758959</v>
      </c>
      <c r="E34" s="14">
        <f>E32-E33</f>
        <v>179.55448436078674</v>
      </c>
      <c r="F34" s="14">
        <f>F32-F33</f>
        <v>181.95188585662001</v>
      </c>
      <c r="G34" s="14">
        <f>G32-G33</f>
        <v>183.6111889108839</v>
      </c>
      <c r="L34" s="12" t="s">
        <v>61</v>
      </c>
      <c r="N34" s="28"/>
    </row>
    <row r="35" spans="1:21" ht="13" thickBot="1" x14ac:dyDescent="0.3">
      <c r="A35" s="2"/>
      <c r="B35" s="2" t="s">
        <v>27</v>
      </c>
      <c r="C35" s="14">
        <f>C32*$D$10</f>
        <v>20.428259548791704</v>
      </c>
      <c r="D35" s="14">
        <f>D32*$D$10</f>
        <v>20.707382559296143</v>
      </c>
      <c r="E35" s="14">
        <f>E32*$D$10</f>
        <v>20.90052198908629</v>
      </c>
      <c r="F35" s="14">
        <f>F32*$D$10</f>
        <v>21.179584597066878</v>
      </c>
      <c r="G35" s="14">
        <f>G32*$D$10</f>
        <v>21.372730984335693</v>
      </c>
      <c r="L35" s="12" t="s">
        <v>92</v>
      </c>
      <c r="N35" s="28"/>
    </row>
    <row r="36" spans="1:21" ht="12.75" customHeight="1" x14ac:dyDescent="0.25">
      <c r="A36" s="34">
        <v>27</v>
      </c>
      <c r="B36" s="35" t="s">
        <v>10</v>
      </c>
      <c r="C36" s="6">
        <f>('Løntabel oktober 2021'!C37/160.33)*(1+$D$7)</f>
        <v>188.74482602401315</v>
      </c>
      <c r="D36" s="6">
        <f>('Løntabel oktober 2021'!D37/160.33)*(1+$D$7)</f>
        <v>191.1846363501644</v>
      </c>
      <c r="E36" s="6">
        <f>('Løntabel oktober 2021'!E37/160.33)*(1+$D$7)</f>
        <v>192.87315288353224</v>
      </c>
      <c r="F36" s="6">
        <f>('Løntabel oktober 2021'!F37/160.33)*(1+$D$7)</f>
        <v>195.31296320968346</v>
      </c>
      <c r="G36" s="6">
        <f>('Løntabel oktober 2021'!G37/160.33)*(1+$D$7)</f>
        <v>197.00147974305136</v>
      </c>
      <c r="H36" s="47" t="s">
        <v>89</v>
      </c>
      <c r="I36" s="48"/>
      <c r="J36" s="49"/>
      <c r="L36" s="12" t="s">
        <v>93</v>
      </c>
      <c r="N36" s="28"/>
      <c r="U36" s="27"/>
    </row>
    <row r="37" spans="1:21" x14ac:dyDescent="0.25">
      <c r="A37" s="37"/>
      <c r="B37" s="2" t="s">
        <v>16</v>
      </c>
      <c r="C37" s="38">
        <f>C36*$D$9</f>
        <v>10.380965431320723</v>
      </c>
      <c r="D37" s="38">
        <f>D36*$D$9</f>
        <v>10.515154999259043</v>
      </c>
      <c r="E37" s="38">
        <f>E36*$D$9</f>
        <v>10.608023408594274</v>
      </c>
      <c r="F37" s="38">
        <f>F36*$D$9</f>
        <v>10.74221297653259</v>
      </c>
      <c r="G37" s="38">
        <f>G36*$D$9</f>
        <v>10.835081385867825</v>
      </c>
      <c r="H37" s="50"/>
      <c r="I37" s="51"/>
      <c r="J37" s="52"/>
      <c r="L37" s="12" t="s">
        <v>63</v>
      </c>
      <c r="N37" s="28"/>
      <c r="P37" s="26"/>
      <c r="U37" s="27"/>
    </row>
    <row r="38" spans="1:21" x14ac:dyDescent="0.25">
      <c r="A38" s="37"/>
      <c r="B38" s="2" t="s">
        <v>22</v>
      </c>
      <c r="C38" s="38">
        <f>C36-C37</f>
        <v>178.36386059269242</v>
      </c>
      <c r="D38" s="38">
        <f>D36-D37</f>
        <v>180.66948135090536</v>
      </c>
      <c r="E38" s="38">
        <f>E36-E37</f>
        <v>182.26512947493796</v>
      </c>
      <c r="F38" s="38">
        <f>F36-F37</f>
        <v>184.57075023315087</v>
      </c>
      <c r="G38" s="38">
        <f>G36-G37</f>
        <v>186.16639835718354</v>
      </c>
      <c r="H38" s="50"/>
      <c r="I38" s="51"/>
      <c r="J38" s="52"/>
      <c r="L38" s="2" t="s">
        <v>64</v>
      </c>
      <c r="N38" s="28"/>
      <c r="U38" s="27"/>
    </row>
    <row r="39" spans="1:21" ht="13" thickBot="1" x14ac:dyDescent="0.3">
      <c r="A39" s="39"/>
      <c r="B39" s="40" t="s">
        <v>27</v>
      </c>
      <c r="C39" s="41">
        <f>C36*$D$10</f>
        <v>20.761930862641446</v>
      </c>
      <c r="D39" s="41">
        <f>D36*$D$10</f>
        <v>21.030309998518085</v>
      </c>
      <c r="E39" s="41">
        <f>E36*$D$10</f>
        <v>21.216046817188548</v>
      </c>
      <c r="F39" s="41">
        <f>F36*$D$10</f>
        <v>21.48442595306518</v>
      </c>
      <c r="G39" s="41">
        <f>G36*$D$10</f>
        <v>21.670162771735651</v>
      </c>
      <c r="H39" s="53"/>
      <c r="I39" s="54"/>
      <c r="J39" s="55"/>
      <c r="N39" s="28"/>
      <c r="U39" s="27"/>
    </row>
    <row r="40" spans="1:21" x14ac:dyDescent="0.25">
      <c r="A40" s="2"/>
      <c r="B40" s="2"/>
      <c r="C40" s="14"/>
      <c r="D40" s="14"/>
      <c r="E40" s="14"/>
      <c r="F40" s="14"/>
      <c r="G40" s="14"/>
      <c r="N40" s="28"/>
    </row>
    <row r="41" spans="1:21" x14ac:dyDescent="0.25">
      <c r="A41" s="4">
        <v>28</v>
      </c>
      <c r="B41" s="5" t="s">
        <v>10</v>
      </c>
      <c r="C41" s="6">
        <f>('Løntabel oktober 2021'!C42/160.33)*(1+$D$7)</f>
        <v>191.84496140166058</v>
      </c>
      <c r="D41" s="6">
        <f>('Løntabel oktober 2021'!D42/160.33)*(1+$D$7)</f>
        <v>194.18097567139174</v>
      </c>
      <c r="E41" s="6">
        <f>('Løntabel oktober 2021'!E42/160.33)*(1+$D$7)</f>
        <v>195.79807500497651</v>
      </c>
      <c r="F41" s="6">
        <f>('Løntabel oktober 2021'!F42/160.33)*(1+$D$7)</f>
        <v>198.13408927470763</v>
      </c>
      <c r="G41" s="6">
        <f>('Løntabel oktober 2021'!G42/160.33)*(1+$D$7)</f>
        <v>199.75057624463295</v>
      </c>
      <c r="N41" s="28"/>
    </row>
    <row r="42" spans="1:21" x14ac:dyDescent="0.25">
      <c r="A42" s="2"/>
      <c r="B42" s="2" t="s">
        <v>16</v>
      </c>
      <c r="C42" s="14">
        <f>C41*$D$9</f>
        <v>10.551472877091332</v>
      </c>
      <c r="D42" s="14">
        <f>D41*$D$9</f>
        <v>10.679953661926545</v>
      </c>
      <c r="E42" s="14">
        <f>E41*$D$9</f>
        <v>10.768894125273707</v>
      </c>
      <c r="F42" s="14">
        <f>F41*$D$9</f>
        <v>10.897374910108921</v>
      </c>
      <c r="G42" s="14">
        <f>G41*$D$9</f>
        <v>10.986281693454812</v>
      </c>
      <c r="N42" s="28"/>
    </row>
    <row r="43" spans="1:21" x14ac:dyDescent="0.25">
      <c r="A43" s="2"/>
      <c r="B43" s="2" t="s">
        <v>22</v>
      </c>
      <c r="C43" s="14">
        <f>C41-C42</f>
        <v>181.29348852456926</v>
      </c>
      <c r="D43" s="14">
        <f>D41-D42</f>
        <v>183.5010220094652</v>
      </c>
      <c r="E43" s="14">
        <f>E41-E42</f>
        <v>185.02918087970281</v>
      </c>
      <c r="F43" s="14">
        <f>F41-F42</f>
        <v>187.23671436459873</v>
      </c>
      <c r="G43" s="14">
        <f>G41-G42</f>
        <v>188.76429455117815</v>
      </c>
      <c r="N43" s="28"/>
    </row>
    <row r="44" spans="1:21" x14ac:dyDescent="0.25">
      <c r="A44" s="2"/>
      <c r="B44" s="2" t="s">
        <v>27</v>
      </c>
      <c r="C44" s="14">
        <f>C41*$D$10</f>
        <v>21.102945754182663</v>
      </c>
      <c r="D44" s="14">
        <f>D41*$D$10</f>
        <v>21.35990732385309</v>
      </c>
      <c r="E44" s="14">
        <f>E41*$D$10</f>
        <v>21.537788250547415</v>
      </c>
      <c r="F44" s="14">
        <f>F41*$D$10</f>
        <v>21.794749820217842</v>
      </c>
      <c r="G44" s="14">
        <f>G41*$D$10</f>
        <v>21.972563386909624</v>
      </c>
      <c r="N44" s="28"/>
    </row>
    <row r="45" spans="1:21" x14ac:dyDescent="0.25">
      <c r="A45" s="4">
        <v>29</v>
      </c>
      <c r="B45" s="5" t="s">
        <v>10</v>
      </c>
      <c r="C45" s="6">
        <f>('Løntabel oktober 2021'!C46/160.33)*(1+$D$7)</f>
        <v>195.01516806642189</v>
      </c>
      <c r="D45" s="6">
        <f>('Løntabel oktober 2021'!D46/160.33)*(1+$D$7)</f>
        <v>197.24065069562965</v>
      </c>
      <c r="E45" s="6">
        <f>('Løntabel oktober 2021'!E46/160.33)*(1+$D$7)</f>
        <v>198.78097493541594</v>
      </c>
      <c r="F45" s="6">
        <f>('Løntabel oktober 2021'!F46/160.33)*(1+$D$7)</f>
        <v>201.00584520096433</v>
      </c>
      <c r="G45" s="6">
        <f>('Løntabel oktober 2021'!G46/160.33)*(1+$D$7)</f>
        <v>202.54678180441013</v>
      </c>
      <c r="N45" s="28"/>
    </row>
    <row r="46" spans="1:21" x14ac:dyDescent="0.25">
      <c r="A46" s="2"/>
      <c r="B46" s="2" t="s">
        <v>16</v>
      </c>
      <c r="C46" s="14">
        <f>C45*$D$9</f>
        <v>10.725834243653205</v>
      </c>
      <c r="D46" s="14">
        <f>D45*$D$9</f>
        <v>10.848235788259631</v>
      </c>
      <c r="E46" s="14">
        <f>E45*$D$9</f>
        <v>10.932953621447878</v>
      </c>
      <c r="F46" s="14">
        <f>F45*$D$9</f>
        <v>11.055321486053039</v>
      </c>
      <c r="G46" s="14">
        <f>G45*$D$9</f>
        <v>11.140072999242557</v>
      </c>
      <c r="N46" s="28"/>
    </row>
    <row r="47" spans="1:21" x14ac:dyDescent="0.25">
      <c r="A47" s="2"/>
      <c r="B47" s="2" t="s">
        <v>22</v>
      </c>
      <c r="C47" s="14">
        <f>C45-C46</f>
        <v>184.2893338227687</v>
      </c>
      <c r="D47" s="14">
        <f>D45-D46</f>
        <v>186.39241490737001</v>
      </c>
      <c r="E47" s="14">
        <f>E45-E46</f>
        <v>187.84802131396808</v>
      </c>
      <c r="F47" s="14">
        <f>F45-F46</f>
        <v>189.9505237149113</v>
      </c>
      <c r="G47" s="14">
        <f>G45-G46</f>
        <v>191.40670880516757</v>
      </c>
      <c r="N47" s="28"/>
    </row>
    <row r="48" spans="1:21" x14ac:dyDescent="0.25">
      <c r="A48" s="2"/>
      <c r="B48" s="2" t="s">
        <v>27</v>
      </c>
      <c r="C48" s="14">
        <f>C45*$D$10</f>
        <v>21.45166848730641</v>
      </c>
      <c r="D48" s="14">
        <f>D45*$D$10</f>
        <v>21.696471576519262</v>
      </c>
      <c r="E48" s="14">
        <f>E45*$D$10</f>
        <v>21.865907242895755</v>
      </c>
      <c r="F48" s="14">
        <f>F45*$D$10</f>
        <v>22.110642972106078</v>
      </c>
      <c r="G48" s="14">
        <f>G45*$D$10</f>
        <v>22.280145998485114</v>
      </c>
      <c r="N48" s="28"/>
    </row>
    <row r="49" spans="1:19" x14ac:dyDescent="0.25">
      <c r="A49" s="4">
        <v>30</v>
      </c>
      <c r="B49" s="5" t="s">
        <v>10</v>
      </c>
      <c r="C49" s="6">
        <f>('Løntabel oktober 2021'!C50/160.33)*(1+$D$7)</f>
        <v>198.25407721563857</v>
      </c>
      <c r="D49" s="6">
        <f>('Løntabel oktober 2021'!D50/160.33)*(1+$D$7)</f>
        <v>200.36102626760652</v>
      </c>
      <c r="E49" s="6">
        <f>('Løntabel oktober 2021'!E50/160.33)*(1+$D$7)</f>
        <v>201.82044195889341</v>
      </c>
      <c r="F49" s="6">
        <f>('Løntabel oktober 2021'!F50/160.33)*(1+$D$7)</f>
        <v>203.92735567454807</v>
      </c>
      <c r="G49" s="6">
        <f>('Løntabel oktober 2021'!G50/160.33)*(1+$D$7)</f>
        <v>205.38615900217553</v>
      </c>
      <c r="N49" s="28"/>
    </row>
    <row r="50" spans="1:19" x14ac:dyDescent="0.25">
      <c r="A50" s="2"/>
      <c r="B50" s="2" t="s">
        <v>16</v>
      </c>
      <c r="C50" s="14">
        <f>C49*$D$9</f>
        <v>10.903974246860122</v>
      </c>
      <c r="D50" s="14">
        <f>D49*$D$9</f>
        <v>11.019856444718359</v>
      </c>
      <c r="E50" s="14">
        <f>E49*$D$9</f>
        <v>11.100124307739138</v>
      </c>
      <c r="F50" s="14">
        <f>F49*$D$9</f>
        <v>11.216004562100144</v>
      </c>
      <c r="G50" s="14">
        <f>G49*$D$9</f>
        <v>11.296238745119654</v>
      </c>
      <c r="N50" s="28"/>
    </row>
    <row r="51" spans="1:19" x14ac:dyDescent="0.25">
      <c r="A51" s="2"/>
      <c r="B51" s="2" t="s">
        <v>22</v>
      </c>
      <c r="C51" s="14">
        <f>C49-C50</f>
        <v>187.35010296877846</v>
      </c>
      <c r="D51" s="14">
        <f>D49-D50</f>
        <v>189.34116982288816</v>
      </c>
      <c r="E51" s="14">
        <f>E49-E50</f>
        <v>190.72031765115426</v>
      </c>
      <c r="F51" s="14">
        <f>F49-F50</f>
        <v>192.71135111244791</v>
      </c>
      <c r="G51" s="14">
        <f>G49-G50</f>
        <v>194.08992025705587</v>
      </c>
      <c r="N51" s="28"/>
    </row>
    <row r="52" spans="1:19" x14ac:dyDescent="0.25">
      <c r="A52" s="2"/>
      <c r="B52" s="2" t="s">
        <v>27</v>
      </c>
      <c r="C52" s="14">
        <f>C49*$D$10</f>
        <v>21.807948493720243</v>
      </c>
      <c r="D52" s="14">
        <f>D49*$D$10</f>
        <v>22.039712889436718</v>
      </c>
      <c r="E52" s="14">
        <f>E49*$D$10</f>
        <v>22.200248615478277</v>
      </c>
      <c r="F52" s="14">
        <f>F49*$D$10</f>
        <v>22.432009124200288</v>
      </c>
      <c r="G52" s="14">
        <f>G49*$D$10</f>
        <v>22.592477490239308</v>
      </c>
      <c r="N52" s="28"/>
    </row>
    <row r="53" spans="1:19" x14ac:dyDescent="0.25">
      <c r="A53" s="2"/>
      <c r="B53" s="2"/>
      <c r="C53" s="14"/>
      <c r="D53" s="14"/>
      <c r="E53" s="14"/>
      <c r="F53" s="14"/>
      <c r="G53" s="14"/>
      <c r="N53" s="28"/>
    </row>
    <row r="54" spans="1:19" x14ac:dyDescent="0.25">
      <c r="A54" s="4">
        <v>31</v>
      </c>
      <c r="B54" s="5" t="s">
        <v>10</v>
      </c>
      <c r="C54" s="6">
        <f>('Løntabel oktober 2021'!C55/160.33)*(1+$D$7)</f>
        <v>201.56638758569602</v>
      </c>
      <c r="D54" s="6">
        <f>('Løntabel oktober 2021'!D55/160.33)*(1+$D$7)</f>
        <v>203.54868529666098</v>
      </c>
      <c r="E54" s="6">
        <f>('Løntabel oktober 2021'!E55/160.33)*(1+$D$7)</f>
        <v>204.92053298465231</v>
      </c>
      <c r="F54" s="6">
        <f>('Løntabel oktober 2021'!F55/160.33)*(1+$D$7)</f>
        <v>206.90283069561721</v>
      </c>
      <c r="G54" s="6">
        <f>('Løntabel oktober 2021'!G55/160.33)*(1+$D$7)</f>
        <v>208.27467838360855</v>
      </c>
      <c r="N54" s="28"/>
    </row>
    <row r="55" spans="1:19" x14ac:dyDescent="0.25">
      <c r="A55" s="2"/>
      <c r="B55" s="2" t="s">
        <v>16</v>
      </c>
      <c r="C55" s="14">
        <f>C54*$D$9</f>
        <v>11.086151317213281</v>
      </c>
      <c r="D55" s="14">
        <f>D54*$D$9</f>
        <v>11.195177691316355</v>
      </c>
      <c r="E55" s="14">
        <f>E54*$D$9</f>
        <v>11.270629314155878</v>
      </c>
      <c r="F55" s="14">
        <f>F54*$D$9</f>
        <v>11.379655688258946</v>
      </c>
      <c r="G55" s="14">
        <f>G54*$D$9</f>
        <v>11.45510731109847</v>
      </c>
      <c r="N55" s="28"/>
    </row>
    <row r="56" spans="1:19" x14ac:dyDescent="0.25">
      <c r="A56" s="2"/>
      <c r="B56" s="2" t="s">
        <v>22</v>
      </c>
      <c r="C56" s="14">
        <f>C54-C55</f>
        <v>190.48023626848274</v>
      </c>
      <c r="D56" s="14">
        <f>D54-D55</f>
        <v>192.35350760534462</v>
      </c>
      <c r="E56" s="14">
        <f>E54-E55</f>
        <v>193.64990367049643</v>
      </c>
      <c r="F56" s="14">
        <f>F54-F55</f>
        <v>195.52317500735828</v>
      </c>
      <c r="G56" s="14">
        <f>G54-G55</f>
        <v>196.81957107251009</v>
      </c>
      <c r="N56" s="28"/>
      <c r="S56" s="26"/>
    </row>
    <row r="57" spans="1:19" x14ac:dyDescent="0.25">
      <c r="A57" s="2"/>
      <c r="B57" s="2" t="s">
        <v>27</v>
      </c>
      <c r="C57" s="14">
        <f>C54*$D$10</f>
        <v>22.172302634426561</v>
      </c>
      <c r="D57" s="14">
        <f>D54*$D$10</f>
        <v>22.390355382632709</v>
      </c>
      <c r="E57" s="14">
        <f>E54*$D$10</f>
        <v>22.541258628311756</v>
      </c>
      <c r="F57" s="14">
        <f>F54*$D$10</f>
        <v>22.759311376517893</v>
      </c>
      <c r="G57" s="14">
        <f>G54*$D$10</f>
        <v>22.910214622196939</v>
      </c>
      <c r="N57" s="28"/>
    </row>
    <row r="58" spans="1:19" ht="13" x14ac:dyDescent="0.3">
      <c r="A58" s="2"/>
      <c r="B58" s="1"/>
      <c r="C58" s="2"/>
      <c r="D58" s="2"/>
      <c r="E58" s="2"/>
      <c r="F58" s="2"/>
      <c r="G58" s="2"/>
      <c r="N58" s="28"/>
    </row>
    <row r="59" spans="1:19" ht="13" x14ac:dyDescent="0.3">
      <c r="A59" s="2"/>
      <c r="B59" s="1" t="s">
        <v>67</v>
      </c>
      <c r="C59" s="2"/>
      <c r="D59" s="2"/>
      <c r="E59" s="2"/>
      <c r="F59" s="2"/>
      <c r="G59" s="2"/>
      <c r="N59" s="28"/>
    </row>
    <row r="60" spans="1:19" x14ac:dyDescent="0.25">
      <c r="A60" s="4">
        <v>39</v>
      </c>
      <c r="B60" s="5" t="s">
        <v>10</v>
      </c>
      <c r="C60" s="6">
        <f>('Løntabel oktober 2021'!C61/160.33)*(1+$D$7)</f>
        <v>231.07512069621993</v>
      </c>
      <c r="D60" s="6">
        <f>('Løntabel oktober 2021'!D61/160.33)*(1+$D$7)</f>
        <v>231.75293072172843</v>
      </c>
      <c r="E60" s="6">
        <f>('Løntabel oktober 2021'!E61/160.33)*(1+$D$7)</f>
        <v>232.22187238619327</v>
      </c>
      <c r="F60" s="6">
        <f>('Løntabel oktober 2021'!F61/160.33)*(1+$D$7)</f>
        <v>232.89973476488689</v>
      </c>
      <c r="G60" s="6">
        <f>('Løntabel oktober 2021'!G61/160.33)*(1+$D$7)</f>
        <v>233.36941769165372</v>
      </c>
      <c r="N60" s="28"/>
    </row>
    <row r="61" spans="1:19" x14ac:dyDescent="0.25">
      <c r="A61" s="2"/>
      <c r="B61" s="2" t="s">
        <v>16</v>
      </c>
      <c r="C61" s="14">
        <f>C60*$D$9</f>
        <v>12.709131638292096</v>
      </c>
      <c r="D61" s="14">
        <f>D60*$D$9</f>
        <v>12.746411189695063</v>
      </c>
      <c r="E61" s="14">
        <f>E60*$D$9</f>
        <v>12.77220298124063</v>
      </c>
      <c r="F61" s="14">
        <f>F60*$D$9</f>
        <v>12.80948541206878</v>
      </c>
      <c r="G61" s="14">
        <f>G60*$D$9</f>
        <v>12.835317973040954</v>
      </c>
      <c r="N61" s="28"/>
    </row>
    <row r="62" spans="1:19" x14ac:dyDescent="0.25">
      <c r="A62" s="2"/>
      <c r="B62" s="2" t="s">
        <v>22</v>
      </c>
      <c r="C62" s="14">
        <f>C60-C61</f>
        <v>218.36598905792783</v>
      </c>
      <c r="D62" s="14">
        <f>D60-D61</f>
        <v>219.00651953203337</v>
      </c>
      <c r="E62" s="14">
        <f>E60-E61</f>
        <v>219.44966940495263</v>
      </c>
      <c r="F62" s="14">
        <f>F60-F61</f>
        <v>220.09024935281812</v>
      </c>
      <c r="G62" s="14">
        <f>G60-G61</f>
        <v>220.53409971861277</v>
      </c>
      <c r="N62" s="28"/>
    </row>
    <row r="63" spans="1:19" x14ac:dyDescent="0.25">
      <c r="A63" s="2"/>
      <c r="B63" s="2" t="s">
        <v>27</v>
      </c>
      <c r="C63" s="14">
        <f>C60*$D$10</f>
        <v>25.418263276584192</v>
      </c>
      <c r="D63" s="14">
        <f>D60*$D$10</f>
        <v>25.492822379390127</v>
      </c>
      <c r="E63" s="14">
        <f>E60*$D$10</f>
        <v>25.54440596248126</v>
      </c>
      <c r="F63" s="14">
        <f>F60*$D$10</f>
        <v>25.618970824137559</v>
      </c>
      <c r="G63" s="14">
        <f>G60*$D$10</f>
        <v>25.670635946081909</v>
      </c>
      <c r="N63" s="28"/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M54"/>
  <sheetViews>
    <sheetView workbookViewId="0">
      <selection activeCell="I11" sqref="I11:M35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8.7265625" style="12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6384" width="8.7265625" style="12"/>
  </cols>
  <sheetData>
    <row r="1" spans="1:13" ht="13" x14ac:dyDescent="0.3">
      <c r="A1" s="1" t="s">
        <v>82</v>
      </c>
    </row>
    <row r="2" spans="1:13" x14ac:dyDescent="0.25">
      <c r="A2" s="2" t="s">
        <v>83</v>
      </c>
    </row>
    <row r="4" spans="1:13" x14ac:dyDescent="0.25">
      <c r="A4" s="12" t="s">
        <v>1</v>
      </c>
      <c r="D4" s="13">
        <v>5.5E-2</v>
      </c>
    </row>
    <row r="5" spans="1:13" x14ac:dyDescent="0.25">
      <c r="A5" s="12" t="s">
        <v>2</v>
      </c>
      <c r="D5" s="13">
        <v>0.11</v>
      </c>
    </row>
    <row r="8" spans="1:13" ht="13" x14ac:dyDescent="0.3">
      <c r="A8" s="3" t="s">
        <v>3</v>
      </c>
      <c r="B8" s="3"/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</row>
    <row r="9" spans="1:13" x14ac:dyDescent="0.25">
      <c r="A9" s="2"/>
      <c r="B9" s="2"/>
      <c r="C9" s="2"/>
      <c r="D9" s="2"/>
      <c r="E9" s="2"/>
      <c r="F9" s="2"/>
      <c r="G9" s="2"/>
    </row>
    <row r="10" spans="1:13" ht="13" x14ac:dyDescent="0.3">
      <c r="A10" s="2"/>
      <c r="B10" s="1" t="s">
        <v>9</v>
      </c>
      <c r="C10" s="2"/>
      <c r="D10" s="2"/>
      <c r="E10" s="2"/>
      <c r="F10" s="2"/>
      <c r="G10" s="2"/>
    </row>
    <row r="11" spans="1:13" ht="13" x14ac:dyDescent="0.3">
      <c r="A11" s="4">
        <v>19</v>
      </c>
      <c r="B11" s="5" t="s">
        <v>10</v>
      </c>
      <c r="C11" s="6">
        <f>+'Løntabel oktober 2017'!C10/160.33</f>
        <v>150.30227089998365</v>
      </c>
      <c r="D11" s="6">
        <f>+'Løntabel oktober 2017'!D10/160.33</f>
        <v>152.76365409578909</v>
      </c>
      <c r="E11" s="6">
        <f>+'Løntabel oktober 2017'!E10/160.33</f>
        <v>154.46779441825939</v>
      </c>
      <c r="F11" s="6">
        <f>+'Løntabel oktober 2017'!F10/160.33</f>
        <v>156.92924787489451</v>
      </c>
      <c r="G11" s="6">
        <f>+'Løntabel oktober 2017'!G10/160.33</f>
        <v>158.63345983830138</v>
      </c>
      <c r="I11" s="7" t="s">
        <v>11</v>
      </c>
      <c r="J11" s="1" t="s">
        <v>12</v>
      </c>
      <c r="K11" s="1" t="s">
        <v>13</v>
      </c>
      <c r="L11" s="1" t="s">
        <v>14</v>
      </c>
      <c r="M11" s="1" t="s">
        <v>15</v>
      </c>
    </row>
    <row r="12" spans="1:13" x14ac:dyDescent="0.25">
      <c r="A12" s="2"/>
      <c r="B12" s="12" t="s">
        <v>16</v>
      </c>
      <c r="C12" s="14">
        <f>C11*$D$4</f>
        <v>8.2666248994991012</v>
      </c>
      <c r="D12" s="14">
        <f>D11*$D$4</f>
        <v>8.4020009752684004</v>
      </c>
      <c r="E12" s="14">
        <f>E11*$D$4</f>
        <v>8.495728693004267</v>
      </c>
      <c r="F12" s="14">
        <f>F11*$D$4</f>
        <v>8.6311086331191991</v>
      </c>
      <c r="G12" s="14">
        <f>G11*$D$4</f>
        <v>8.7248402911065757</v>
      </c>
      <c r="I12" s="2" t="s">
        <v>17</v>
      </c>
      <c r="J12" s="8" t="s">
        <v>18</v>
      </c>
      <c r="K12" s="12" t="s">
        <v>19</v>
      </c>
      <c r="L12" s="12" t="s">
        <v>20</v>
      </c>
      <c r="M12" s="2" t="s">
        <v>21</v>
      </c>
    </row>
    <row r="13" spans="1:13" x14ac:dyDescent="0.25">
      <c r="A13" s="2"/>
      <c r="B13" s="12" t="s">
        <v>22</v>
      </c>
      <c r="C13" s="14">
        <f>C11-C12</f>
        <v>142.03564600048455</v>
      </c>
      <c r="D13" s="14">
        <f>D11-D12</f>
        <v>144.36165312052069</v>
      </c>
      <c r="E13" s="14">
        <f>E11-E12</f>
        <v>145.97206572525511</v>
      </c>
      <c r="F13" s="14">
        <f>F11-F12</f>
        <v>148.29813924177532</v>
      </c>
      <c r="G13" s="14">
        <f>G11-G12</f>
        <v>149.9086195471948</v>
      </c>
      <c r="I13" s="2" t="s">
        <v>23</v>
      </c>
      <c r="J13" s="8" t="s">
        <v>24</v>
      </c>
      <c r="K13" s="2" t="s">
        <v>25</v>
      </c>
      <c r="L13" s="12" t="s">
        <v>26</v>
      </c>
    </row>
    <row r="14" spans="1:13" x14ac:dyDescent="0.25">
      <c r="A14" s="2"/>
      <c r="B14" s="12" t="s">
        <v>27</v>
      </c>
      <c r="C14" s="14">
        <f>C11*$D$5</f>
        <v>16.533249798998202</v>
      </c>
      <c r="D14" s="14">
        <f>D11*$D$5</f>
        <v>16.804001950536801</v>
      </c>
      <c r="E14" s="14">
        <f>E11*$D$5</f>
        <v>16.991457386008534</v>
      </c>
      <c r="F14" s="14">
        <f>F11*$D$5</f>
        <v>17.262217266238398</v>
      </c>
      <c r="G14" s="14">
        <f>G11*$D$5</f>
        <v>17.449680582213151</v>
      </c>
      <c r="I14" s="2"/>
      <c r="J14" s="8"/>
      <c r="K14" s="2"/>
    </row>
    <row r="15" spans="1:13" ht="13" x14ac:dyDescent="0.3">
      <c r="A15" s="2"/>
      <c r="B15" s="1"/>
      <c r="C15" s="2"/>
      <c r="D15" s="2"/>
      <c r="E15" s="2"/>
      <c r="F15" s="2"/>
      <c r="G15" s="2"/>
      <c r="I15" s="2" t="s">
        <v>29</v>
      </c>
      <c r="J15" s="8" t="s">
        <v>30</v>
      </c>
      <c r="K15" s="12" t="s">
        <v>31</v>
      </c>
      <c r="L15" s="12" t="s">
        <v>32</v>
      </c>
    </row>
    <row r="16" spans="1:13" ht="13" x14ac:dyDescent="0.3">
      <c r="A16" s="2"/>
      <c r="B16" s="1" t="s">
        <v>33</v>
      </c>
      <c r="C16" s="2"/>
      <c r="D16" s="2"/>
      <c r="E16" s="2"/>
      <c r="F16" s="2"/>
      <c r="G16" s="2"/>
      <c r="I16" s="2" t="s">
        <v>34</v>
      </c>
      <c r="J16" s="8" t="s">
        <v>35</v>
      </c>
      <c r="K16" s="12" t="s">
        <v>36</v>
      </c>
      <c r="L16" s="12" t="s">
        <v>37</v>
      </c>
    </row>
    <row r="17" spans="1:12" x14ac:dyDescent="0.25">
      <c r="A17" s="4">
        <v>24</v>
      </c>
      <c r="B17" s="5" t="s">
        <v>10</v>
      </c>
      <c r="C17" s="6">
        <f>+'Løntabel oktober 2017'!C16/160.33</f>
        <v>162.22222657791838</v>
      </c>
      <c r="D17" s="6">
        <f>+'Løntabel oktober 2017'!D16/160.33</f>
        <v>164.66845393535093</v>
      </c>
      <c r="E17" s="6">
        <f>+'Løntabel oktober 2017'!E16/160.33</f>
        <v>166.36230930537329</v>
      </c>
      <c r="F17" s="6">
        <f>+'Løntabel oktober 2017'!F16/160.33</f>
        <v>168.80853666280586</v>
      </c>
      <c r="G17" s="6">
        <f>+'Løntabel oktober 2017'!G16/160.33</f>
        <v>170.50173543068038</v>
      </c>
      <c r="I17" s="2" t="s">
        <v>38</v>
      </c>
      <c r="J17" s="8" t="s">
        <v>39</v>
      </c>
      <c r="K17" s="2" t="s">
        <v>40</v>
      </c>
      <c r="L17" s="12" t="s">
        <v>41</v>
      </c>
    </row>
    <row r="18" spans="1:12" x14ac:dyDescent="0.25">
      <c r="A18" s="2"/>
      <c r="B18" s="2" t="s">
        <v>16</v>
      </c>
      <c r="C18" s="14">
        <f>C17*$D$4</f>
        <v>8.9222224617855108</v>
      </c>
      <c r="D18" s="14">
        <f>D17*$D$4</f>
        <v>9.0567649664443017</v>
      </c>
      <c r="E18" s="14">
        <f>E17*$D$4</f>
        <v>9.1499270117955316</v>
      </c>
      <c r="F18" s="14">
        <f>F17*$D$4</f>
        <v>9.2844695164543225</v>
      </c>
      <c r="G18" s="14">
        <f>G17*$D$4</f>
        <v>9.3775954486874209</v>
      </c>
      <c r="I18" s="2" t="s">
        <v>42</v>
      </c>
      <c r="K18" s="2" t="s">
        <v>43</v>
      </c>
      <c r="L18" s="2" t="s">
        <v>44</v>
      </c>
    </row>
    <row r="19" spans="1:12" x14ac:dyDescent="0.25">
      <c r="A19" s="2"/>
      <c r="B19" s="2" t="s">
        <v>22</v>
      </c>
      <c r="C19" s="14">
        <f>C17-C18</f>
        <v>153.30000411613287</v>
      </c>
      <c r="D19" s="14">
        <f>D17-D18</f>
        <v>155.61168896890663</v>
      </c>
      <c r="E19" s="14">
        <f>E17-E18</f>
        <v>157.21238229357775</v>
      </c>
      <c r="F19" s="14">
        <f>F17-F18</f>
        <v>159.52406714635154</v>
      </c>
      <c r="G19" s="14">
        <f>G17-G18</f>
        <v>161.12413998199295</v>
      </c>
      <c r="I19" s="2"/>
      <c r="K19" s="2"/>
      <c r="L19" s="2"/>
    </row>
    <row r="20" spans="1:12" x14ac:dyDescent="0.25">
      <c r="A20" s="2"/>
      <c r="B20" s="2" t="s">
        <v>27</v>
      </c>
      <c r="C20" s="14">
        <f>C17*$D$5</f>
        <v>17.844444923571022</v>
      </c>
      <c r="D20" s="14">
        <f>D17*$D$5</f>
        <v>18.113529932888603</v>
      </c>
      <c r="E20" s="14">
        <f>E17*$D$5</f>
        <v>18.299854023591063</v>
      </c>
      <c r="F20" s="14">
        <f>F17*$D$5</f>
        <v>18.568939032908645</v>
      </c>
      <c r="G20" s="14">
        <f>G17*$D$5</f>
        <v>18.755190897374842</v>
      </c>
      <c r="I20" s="2" t="s">
        <v>45</v>
      </c>
      <c r="K20" s="12" t="s">
        <v>46</v>
      </c>
      <c r="L20" s="12" t="s">
        <v>47</v>
      </c>
    </row>
    <row r="21" spans="1:12" x14ac:dyDescent="0.25">
      <c r="A21" s="2"/>
      <c r="B21" s="2"/>
      <c r="C21" s="14"/>
      <c r="D21" s="14"/>
      <c r="E21" s="14"/>
      <c r="F21" s="14"/>
      <c r="G21" s="14"/>
      <c r="I21" s="2" t="s">
        <v>48</v>
      </c>
      <c r="K21" s="12" t="s">
        <v>49</v>
      </c>
      <c r="L21" s="12" t="s">
        <v>50</v>
      </c>
    </row>
    <row r="22" spans="1:12" x14ac:dyDescent="0.25">
      <c r="A22" s="4">
        <v>25</v>
      </c>
      <c r="B22" s="5" t="s">
        <v>10</v>
      </c>
      <c r="C22" s="6">
        <f>+'Løntabel oktober 2017'!C21/160.33</f>
        <v>164.83685214378383</v>
      </c>
      <c r="D22" s="6">
        <f>+'Løntabel oktober 2017'!D21/160.33</f>
        <v>167.20650975412656</v>
      </c>
      <c r="E22" s="6">
        <f>+'Løntabel oktober 2017'!E21/160.33</f>
        <v>168.84685605832874</v>
      </c>
      <c r="F22" s="6">
        <f>+'Løntabel oktober 2017'!F21/160.33</f>
        <v>171.21775321726591</v>
      </c>
      <c r="G22" s="6">
        <f>+'Løntabel oktober 2017'!G21/160.33</f>
        <v>172.85803372012387</v>
      </c>
      <c r="I22" s="2" t="s">
        <v>51</v>
      </c>
      <c r="L22" s="12" t="s">
        <v>52</v>
      </c>
    </row>
    <row r="23" spans="1:12" x14ac:dyDescent="0.25">
      <c r="A23" s="2"/>
      <c r="B23" s="2" t="s">
        <v>16</v>
      </c>
      <c r="C23" s="14">
        <f>C22*$D$4</f>
        <v>9.0660268679081106</v>
      </c>
      <c r="D23" s="14">
        <f>D22*$D$4</f>
        <v>9.1963580364769602</v>
      </c>
      <c r="E23" s="14">
        <f>E22*$D$4</f>
        <v>9.2865770832080816</v>
      </c>
      <c r="F23" s="14">
        <f>F22*$D$4</f>
        <v>9.4169764269496259</v>
      </c>
      <c r="G23" s="14">
        <f>G22*$D$4</f>
        <v>9.5071918546068126</v>
      </c>
      <c r="I23" s="11" t="s">
        <v>53</v>
      </c>
      <c r="L23" s="12" t="s">
        <v>54</v>
      </c>
    </row>
    <row r="24" spans="1:12" x14ac:dyDescent="0.25">
      <c r="A24" s="2"/>
      <c r="B24" s="2" t="s">
        <v>22</v>
      </c>
      <c r="C24" s="14">
        <f>C22-C23</f>
        <v>155.77082527587572</v>
      </c>
      <c r="D24" s="14">
        <f>D22-D23</f>
        <v>158.01015171764959</v>
      </c>
      <c r="E24" s="14">
        <f>E22-E23</f>
        <v>159.56027897512067</v>
      </c>
      <c r="F24" s="14">
        <f>F22-F23</f>
        <v>161.80077679031629</v>
      </c>
      <c r="G24" s="14">
        <f>G22-G23</f>
        <v>163.35084186551705</v>
      </c>
      <c r="I24" s="11"/>
    </row>
    <row r="25" spans="1:12" x14ac:dyDescent="0.25">
      <c r="A25" s="2"/>
      <c r="B25" s="2" t="s">
        <v>27</v>
      </c>
      <c r="C25" s="14">
        <f>C22*$D$5</f>
        <v>18.132053735816221</v>
      </c>
      <c r="D25" s="14">
        <f>D22*$D$5</f>
        <v>18.39271607295392</v>
      </c>
      <c r="E25" s="14">
        <f>E22*$D$5</f>
        <v>18.573154166416163</v>
      </c>
      <c r="F25" s="14">
        <f>F22*$D$5</f>
        <v>18.833952853899252</v>
      </c>
      <c r="G25" s="14">
        <f>G22*$D$5</f>
        <v>19.014383709213625</v>
      </c>
      <c r="I25" s="11" t="s">
        <v>55</v>
      </c>
      <c r="L25" s="2" t="s">
        <v>56</v>
      </c>
    </row>
    <row r="26" spans="1:12" x14ac:dyDescent="0.25">
      <c r="A26" s="2"/>
      <c r="B26" s="2"/>
      <c r="C26" s="14"/>
      <c r="D26" s="14"/>
      <c r="E26" s="14"/>
      <c r="F26" s="14"/>
      <c r="G26" s="14"/>
      <c r="I26" s="11" t="s">
        <v>57</v>
      </c>
      <c r="L26" s="12" t="s">
        <v>58</v>
      </c>
    </row>
    <row r="27" spans="1:12" x14ac:dyDescent="0.25">
      <c r="A27" s="4">
        <v>26</v>
      </c>
      <c r="B27" s="5" t="s">
        <v>10</v>
      </c>
      <c r="C27" s="6">
        <f>+'Løntabel oktober 2017'!C26/160.33</f>
        <v>167.51161499523562</v>
      </c>
      <c r="D27" s="6">
        <f>+'Løntabel oktober 2017'!D26/160.33</f>
        <v>169.80042213322284</v>
      </c>
      <c r="E27" s="6">
        <f>+'Løntabel oktober 2017'!E26/160.33</f>
        <v>171.38416438625879</v>
      </c>
      <c r="F27" s="6">
        <f>+'Løntabel oktober 2017'!F26/160.33</f>
        <v>173.6724762238855</v>
      </c>
      <c r="G27" s="6">
        <f>+'Løntabel oktober 2017'!G26/160.33</f>
        <v>175.25627552820791</v>
      </c>
      <c r="L27" s="12" t="s">
        <v>59</v>
      </c>
    </row>
    <row r="28" spans="1:12" x14ac:dyDescent="0.25">
      <c r="A28" s="2"/>
      <c r="B28" s="2" t="s">
        <v>16</v>
      </c>
      <c r="C28" s="14">
        <f>C27*$D$4</f>
        <v>9.2131388247379586</v>
      </c>
      <c r="D28" s="14">
        <f>D27*$D$4</f>
        <v>9.3390232173272558</v>
      </c>
      <c r="E28" s="14">
        <f>E27*$D$4</f>
        <v>9.4261290412442342</v>
      </c>
      <c r="F28" s="14">
        <f>F27*$D$4</f>
        <v>9.5519861923137022</v>
      </c>
      <c r="G28" s="14">
        <f>G27*$D$4</f>
        <v>9.6390951540514358</v>
      </c>
      <c r="L28" s="12" t="s">
        <v>60</v>
      </c>
    </row>
    <row r="29" spans="1:12" x14ac:dyDescent="0.25">
      <c r="A29" s="2"/>
      <c r="B29" s="2" t="s">
        <v>22</v>
      </c>
      <c r="C29" s="14">
        <f>C27-C28</f>
        <v>158.29847617049765</v>
      </c>
      <c r="D29" s="14">
        <f>D27-D28</f>
        <v>160.46139891589559</v>
      </c>
      <c r="E29" s="14">
        <f>E27-E28</f>
        <v>161.95803534501457</v>
      </c>
      <c r="F29" s="14">
        <f>F27-F28</f>
        <v>164.12049003157179</v>
      </c>
      <c r="G29" s="14">
        <f>G27-G28</f>
        <v>165.61718037415648</v>
      </c>
      <c r="L29" s="12" t="s">
        <v>61</v>
      </c>
    </row>
    <row r="30" spans="1:12" x14ac:dyDescent="0.25">
      <c r="A30" s="2"/>
      <c r="B30" s="2" t="s">
        <v>27</v>
      </c>
      <c r="C30" s="14">
        <f>C27*$D$5</f>
        <v>18.426277649475917</v>
      </c>
      <c r="D30" s="14">
        <f>D27*$D$5</f>
        <v>18.678046434654512</v>
      </c>
      <c r="E30" s="14">
        <f>E27*$D$5</f>
        <v>18.852258082488468</v>
      </c>
      <c r="F30" s="14">
        <f>F27*$D$5</f>
        <v>19.103972384627404</v>
      </c>
      <c r="G30" s="14">
        <f>G27*$D$5</f>
        <v>19.278190308102872</v>
      </c>
      <c r="L30" s="12" t="s">
        <v>62</v>
      </c>
    </row>
    <row r="31" spans="1:12" x14ac:dyDescent="0.25">
      <c r="A31" s="2"/>
      <c r="B31" s="2"/>
      <c r="C31" s="14"/>
      <c r="D31" s="14"/>
      <c r="E31" s="14"/>
      <c r="F31" s="14"/>
      <c r="G31" s="14"/>
      <c r="L31" s="12" t="s">
        <v>63</v>
      </c>
    </row>
    <row r="32" spans="1:12" x14ac:dyDescent="0.25">
      <c r="A32" s="4">
        <v>28</v>
      </c>
      <c r="B32" s="5" t="s">
        <v>10</v>
      </c>
      <c r="C32" s="6">
        <f>+'Løntabel oktober 2017'!C31/160.33</f>
        <v>173.04403813731048</v>
      </c>
      <c r="D32" s="6">
        <f>+'Løntabel oktober 2017'!D31/160.33</f>
        <v>175.15112158337672</v>
      </c>
      <c r="E32" s="6">
        <f>+'Løntabel oktober 2017'!E31/160.33</f>
        <v>176.60974419565787</v>
      </c>
      <c r="F32" s="6">
        <f>+'Løntabel oktober 2017'!F31/160.33</f>
        <v>178.71682764172408</v>
      </c>
      <c r="G32" s="6">
        <f>+'Løntabel oktober 2017'!G31/160.33</f>
        <v>180.174897902358</v>
      </c>
      <c r="L32" s="12" t="s">
        <v>64</v>
      </c>
    </row>
    <row r="33" spans="1:12" x14ac:dyDescent="0.25">
      <c r="A33" s="2"/>
      <c r="B33" s="2" t="s">
        <v>16</v>
      </c>
      <c r="C33" s="14">
        <f>C32*$D$4</f>
        <v>9.5174220975520765</v>
      </c>
      <c r="D33" s="14">
        <f>D32*$D$4</f>
        <v>9.6333116870857189</v>
      </c>
      <c r="E33" s="14">
        <f>E32*$D$4</f>
        <v>9.7135359307611822</v>
      </c>
      <c r="F33" s="14">
        <f>F32*$D$4</f>
        <v>9.8294255202948246</v>
      </c>
      <c r="G33" s="14">
        <f>G32*$D$4</f>
        <v>9.9096193846296892</v>
      </c>
      <c r="L33" s="2" t="s">
        <v>65</v>
      </c>
    </row>
    <row r="34" spans="1:12" x14ac:dyDescent="0.25">
      <c r="A34" s="2"/>
      <c r="B34" s="2" t="s">
        <v>22</v>
      </c>
      <c r="C34" s="14">
        <f>C32-C33</f>
        <v>163.52661603975841</v>
      </c>
      <c r="D34" s="14">
        <f>D32-D33</f>
        <v>165.517809896291</v>
      </c>
      <c r="E34" s="14">
        <f>E32-E33</f>
        <v>166.8962082648967</v>
      </c>
      <c r="F34" s="14">
        <f>F32-F33</f>
        <v>168.88740212142926</v>
      </c>
      <c r="G34" s="14">
        <f>G32-G33</f>
        <v>170.26527851772832</v>
      </c>
      <c r="L34" s="12" t="s">
        <v>66</v>
      </c>
    </row>
    <row r="35" spans="1:12" x14ac:dyDescent="0.25">
      <c r="A35" s="2"/>
      <c r="B35" s="2" t="s">
        <v>27</v>
      </c>
      <c r="C35" s="14">
        <f>C32*$D$5</f>
        <v>19.034844195104153</v>
      </c>
      <c r="D35" s="14">
        <f>D32*$D$5</f>
        <v>19.266623374171438</v>
      </c>
      <c r="E35" s="14">
        <f>E32*$D$5</f>
        <v>19.427071861522364</v>
      </c>
      <c r="F35" s="14">
        <f>F32*$D$5</f>
        <v>19.658851040589649</v>
      </c>
      <c r="G35" s="14">
        <f>G32*$D$5</f>
        <v>19.819238769259378</v>
      </c>
    </row>
    <row r="36" spans="1:12" x14ac:dyDescent="0.25">
      <c r="A36" s="4">
        <v>29</v>
      </c>
      <c r="B36" s="5" t="s">
        <v>10</v>
      </c>
      <c r="C36" s="6">
        <f>+'Løntabel oktober 2017'!C35/160.33</f>
        <v>175.90356261474278</v>
      </c>
      <c r="D36" s="6">
        <f>+'Løntabel oktober 2017'!D35/160.33</f>
        <v>177.91094658849369</v>
      </c>
      <c r="E36" s="6">
        <f>+'Løntabel oktober 2017'!E35/160.33</f>
        <v>179.30031811301001</v>
      </c>
      <c r="F36" s="6">
        <f>+'Løntabel oktober 2017'!F35/160.33</f>
        <v>181.30714973511377</v>
      </c>
      <c r="G36" s="6">
        <f>+'Løntabel oktober 2017'!G35/160.33</f>
        <v>182.69707361127735</v>
      </c>
    </row>
    <row r="37" spans="1:12" x14ac:dyDescent="0.25">
      <c r="A37" s="2"/>
      <c r="B37" s="2" t="s">
        <v>16</v>
      </c>
      <c r="C37" s="14">
        <f>C36*$D$4</f>
        <v>9.6746959438108533</v>
      </c>
      <c r="D37" s="14">
        <f>D36*$D$4</f>
        <v>9.7851020623671534</v>
      </c>
      <c r="E37" s="14">
        <f>E36*$D$4</f>
        <v>9.8615174962155496</v>
      </c>
      <c r="F37" s="14">
        <f>F36*$D$4</f>
        <v>9.9718932354312582</v>
      </c>
      <c r="G37" s="14">
        <f>G36*$D$4</f>
        <v>10.048339048620255</v>
      </c>
    </row>
    <row r="38" spans="1:12" x14ac:dyDescent="0.25">
      <c r="A38" s="2"/>
      <c r="B38" s="2" t="s">
        <v>22</v>
      </c>
      <c r="C38" s="14">
        <f>C36-C37</f>
        <v>166.22886667093192</v>
      </c>
      <c r="D38" s="14">
        <f>D36-D37</f>
        <v>168.12584452612654</v>
      </c>
      <c r="E38" s="14">
        <f>E36-E37</f>
        <v>169.43880061679445</v>
      </c>
      <c r="F38" s="14">
        <f>F36-F37</f>
        <v>171.33525649968252</v>
      </c>
      <c r="G38" s="14">
        <f>G36-G37</f>
        <v>172.6487345626571</v>
      </c>
    </row>
    <row r="39" spans="1:12" x14ac:dyDescent="0.25">
      <c r="A39" s="2"/>
      <c r="B39" s="2" t="s">
        <v>27</v>
      </c>
      <c r="C39" s="14">
        <f>C36*$D$5</f>
        <v>19.349391887621707</v>
      </c>
      <c r="D39" s="14">
        <f>D36*$D$5</f>
        <v>19.570204124734307</v>
      </c>
      <c r="E39" s="14">
        <f>E36*$D$5</f>
        <v>19.723034992431099</v>
      </c>
      <c r="F39" s="14">
        <f>F36*$D$5</f>
        <v>19.943786470862516</v>
      </c>
      <c r="G39" s="14">
        <f>G36*$D$5</f>
        <v>20.09667809724051</v>
      </c>
    </row>
    <row r="40" spans="1:12" x14ac:dyDescent="0.25">
      <c r="A40" s="4">
        <v>30</v>
      </c>
      <c r="B40" s="5" t="s">
        <v>10</v>
      </c>
      <c r="C40" s="6">
        <f>+'Løntabel oktober 2017'!C39/160.33</f>
        <v>178.82505669123765</v>
      </c>
      <c r="D40" s="6">
        <f>+'Løntabel oktober 2017'!D39/160.33</f>
        <v>180.72552345063704</v>
      </c>
      <c r="E40" s="6">
        <f>+'Løntabel oktober 2017'!E39/160.33</f>
        <v>182.04191551377019</v>
      </c>
      <c r="F40" s="6">
        <f>+'Løntabel oktober 2017'!F39/160.33</f>
        <v>183.94235039983656</v>
      </c>
      <c r="G40" s="6">
        <f>+'Løntabel oktober 2017'!G39/160.33</f>
        <v>185.25819011132256</v>
      </c>
    </row>
    <row r="41" spans="1:12" x14ac:dyDescent="0.25">
      <c r="A41" s="2"/>
      <c r="B41" s="2" t="s">
        <v>16</v>
      </c>
      <c r="C41" s="14">
        <f>C40*$D$4</f>
        <v>9.8353781180180704</v>
      </c>
      <c r="D41" s="14">
        <f>D40*$D$4</f>
        <v>9.9399037897850366</v>
      </c>
      <c r="E41" s="14">
        <f>E40*$D$4</f>
        <v>10.012305353257361</v>
      </c>
      <c r="F41" s="14">
        <f>F40*$D$4</f>
        <v>10.11682927199101</v>
      </c>
      <c r="G41" s="14">
        <f>G40*$D$4</f>
        <v>10.189200456122741</v>
      </c>
    </row>
    <row r="42" spans="1:12" x14ac:dyDescent="0.25">
      <c r="A42" s="2"/>
      <c r="B42" s="2" t="s">
        <v>22</v>
      </c>
      <c r="C42" s="14">
        <f>C40-C41</f>
        <v>168.98967857321958</v>
      </c>
      <c r="D42" s="14">
        <f>D40-D41</f>
        <v>170.78561966085201</v>
      </c>
      <c r="E42" s="14">
        <f>E40-E41</f>
        <v>172.02961016051285</v>
      </c>
      <c r="F42" s="14">
        <f>F40-F41</f>
        <v>173.82552112784555</v>
      </c>
      <c r="G42" s="14">
        <f>G40-G41</f>
        <v>175.06898965519983</v>
      </c>
    </row>
    <row r="43" spans="1:12" x14ac:dyDescent="0.25">
      <c r="A43" s="2"/>
      <c r="B43" s="2" t="s">
        <v>27</v>
      </c>
      <c r="C43" s="14">
        <f>C40*$D$5</f>
        <v>19.670756236036141</v>
      </c>
      <c r="D43" s="14">
        <f>D40*$D$5</f>
        <v>19.879807579570073</v>
      </c>
      <c r="E43" s="14">
        <f>E40*$D$5</f>
        <v>20.024610706514721</v>
      </c>
      <c r="F43" s="14">
        <f>F40*$D$5</f>
        <v>20.23365854398202</v>
      </c>
      <c r="G43" s="14">
        <f>G40*$D$5</f>
        <v>20.378400912245482</v>
      </c>
    </row>
    <row r="44" spans="1:12" x14ac:dyDescent="0.25">
      <c r="A44" s="2"/>
      <c r="B44" s="2"/>
      <c r="C44" s="14"/>
      <c r="D44" s="14"/>
      <c r="E44" s="14"/>
      <c r="F44" s="14"/>
      <c r="G44" s="14"/>
    </row>
    <row r="45" spans="1:12" x14ac:dyDescent="0.25">
      <c r="A45" s="4">
        <v>31</v>
      </c>
      <c r="B45" s="5" t="s">
        <v>10</v>
      </c>
      <c r="C45" s="6">
        <f>+'Løntabel oktober 2017'!C44/160.33</f>
        <v>181.8127586241479</v>
      </c>
      <c r="D45" s="6">
        <f>+'Løntabel oktober 2017'!D44/160.33</f>
        <v>183.60078995001388</v>
      </c>
      <c r="E45" s="6">
        <f>+'Løntabel oktober 2017'!E44/160.33</f>
        <v>184.83819572760081</v>
      </c>
      <c r="F45" s="6">
        <f>+'Løntabel oktober 2017'!F44/160.33</f>
        <v>186.62622705346678</v>
      </c>
      <c r="G45" s="6">
        <f>+'Løntabel oktober 2017'!G44/160.33</f>
        <v>187.86363283105368</v>
      </c>
    </row>
    <row r="46" spans="1:12" x14ac:dyDescent="0.25">
      <c r="A46" s="2"/>
      <c r="B46" s="2" t="s">
        <v>16</v>
      </c>
      <c r="C46" s="14">
        <f>C45*$D$4</f>
        <v>9.9997017243281352</v>
      </c>
      <c r="D46" s="14">
        <f>D45*$D$4</f>
        <v>10.098043447250763</v>
      </c>
      <c r="E46" s="14">
        <f>E45*$D$4</f>
        <v>10.166100765018044</v>
      </c>
      <c r="F46" s="14">
        <f>F45*$D$4</f>
        <v>10.264442487940673</v>
      </c>
      <c r="G46" s="14">
        <f>G45*$D$4</f>
        <v>10.332499805707952</v>
      </c>
    </row>
    <row r="47" spans="1:12" x14ac:dyDescent="0.25">
      <c r="A47" s="2"/>
      <c r="B47" s="2" t="s">
        <v>22</v>
      </c>
      <c r="C47" s="14">
        <f>C45-C46</f>
        <v>171.81305689981977</v>
      </c>
      <c r="D47" s="14">
        <f>D45-D46</f>
        <v>173.5027465027631</v>
      </c>
      <c r="E47" s="14">
        <f>E45-E46</f>
        <v>174.67209496258278</v>
      </c>
      <c r="F47" s="14">
        <f>F45-F46</f>
        <v>176.36178456552611</v>
      </c>
      <c r="G47" s="14">
        <f>G45-G46</f>
        <v>177.53113302534572</v>
      </c>
    </row>
    <row r="48" spans="1:12" x14ac:dyDescent="0.25">
      <c r="A48" s="2"/>
      <c r="B48" s="2" t="s">
        <v>27</v>
      </c>
      <c r="C48" s="14">
        <f>C45*$D$5</f>
        <v>19.99940344865627</v>
      </c>
      <c r="D48" s="14">
        <f>D45*$D$5</f>
        <v>20.196086894501526</v>
      </c>
      <c r="E48" s="14">
        <f>E45*$D$5</f>
        <v>20.332201530036087</v>
      </c>
      <c r="F48" s="14">
        <f>F45*$D$5</f>
        <v>20.528884975881347</v>
      </c>
      <c r="G48" s="14">
        <f>G45*$D$5</f>
        <v>20.664999611415904</v>
      </c>
    </row>
    <row r="49" spans="1:7" ht="13" x14ac:dyDescent="0.3">
      <c r="A49" s="2"/>
      <c r="B49" s="1"/>
      <c r="C49" s="2"/>
      <c r="D49" s="2"/>
      <c r="E49" s="2"/>
      <c r="F49" s="2"/>
      <c r="G49" s="2"/>
    </row>
    <row r="50" spans="1:7" ht="13" x14ac:dyDescent="0.3">
      <c r="A50" s="2"/>
      <c r="B50" s="1" t="s">
        <v>67</v>
      </c>
      <c r="C50" s="2"/>
      <c r="D50" s="2"/>
      <c r="E50" s="2"/>
      <c r="F50" s="2"/>
      <c r="G50" s="2"/>
    </row>
    <row r="51" spans="1:7" x14ac:dyDescent="0.25">
      <c r="A51" s="4">
        <v>39</v>
      </c>
      <c r="B51" s="5" t="s">
        <v>10</v>
      </c>
      <c r="C51" s="6">
        <f>+'Løntabel oktober 2017'!C50/160.33</f>
        <v>208.42961788619681</v>
      </c>
      <c r="D51" s="6">
        <f>+'Løntabel oktober 2017'!D50/160.33</f>
        <v>209.04100211566524</v>
      </c>
      <c r="E51" s="6">
        <f>+'Løntabel oktober 2017'!E50/160.33</f>
        <v>209.4639872109054</v>
      </c>
      <c r="F51" s="6">
        <f>+'Løntabel oktober 2017'!F50/160.33</f>
        <v>210.07541866291481</v>
      </c>
      <c r="G51" s="6">
        <f>+'Løntabel oktober 2017'!G50/160.33</f>
        <v>210.4990723762991</v>
      </c>
    </row>
    <row r="52" spans="1:7" x14ac:dyDescent="0.25">
      <c r="A52" s="2"/>
      <c r="B52" s="2" t="s">
        <v>16</v>
      </c>
      <c r="C52" s="14">
        <f>C51*$D$4</f>
        <v>11.463628983740824</v>
      </c>
      <c r="D52" s="14">
        <f>D51*$D$4</f>
        <v>11.497255116361588</v>
      </c>
      <c r="E52" s="14">
        <f>E51*$D$4</f>
        <v>11.520519296599797</v>
      </c>
      <c r="F52" s="14">
        <f>F51*$D$4</f>
        <v>11.554148026460314</v>
      </c>
      <c r="G52" s="14">
        <f>G51*$D$4</f>
        <v>11.577448980696451</v>
      </c>
    </row>
    <row r="53" spans="1:7" x14ac:dyDescent="0.25">
      <c r="A53" s="2"/>
      <c r="B53" s="2" t="s">
        <v>22</v>
      </c>
      <c r="C53" s="14">
        <f>C51-C52</f>
        <v>196.96598890245599</v>
      </c>
      <c r="D53" s="14">
        <f>D51-D52</f>
        <v>197.54374699930364</v>
      </c>
      <c r="E53" s="14">
        <f>E51-E52</f>
        <v>197.94346791430561</v>
      </c>
      <c r="F53" s="14">
        <f>F51-F52</f>
        <v>198.52127063645449</v>
      </c>
      <c r="G53" s="14">
        <f>G51-G52</f>
        <v>198.92162339560264</v>
      </c>
    </row>
    <row r="54" spans="1:7" x14ac:dyDescent="0.25">
      <c r="A54" s="2"/>
      <c r="B54" s="2" t="s">
        <v>27</v>
      </c>
      <c r="C54" s="14">
        <f>C51*$D$5</f>
        <v>22.927257967481648</v>
      </c>
      <c r="D54" s="14">
        <f>D51*$D$5</f>
        <v>22.994510232723176</v>
      </c>
      <c r="E54" s="14">
        <f>E51*$D$5</f>
        <v>23.041038593199595</v>
      </c>
      <c r="F54" s="14">
        <f>F51*$D$5</f>
        <v>23.108296052920629</v>
      </c>
      <c r="G54" s="14">
        <f>G51*$D$5</f>
        <v>23.154897961392901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58" workbookViewId="0">
      <selection activeCell="A4" sqref="A4:D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3.453125" style="12" customWidth="1"/>
    <col min="4" max="4" width="12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71</v>
      </c>
    </row>
    <row r="3" spans="1:15" x14ac:dyDescent="0.25">
      <c r="F3" s="2"/>
    </row>
    <row r="4" spans="1:15" ht="13.5" thickBot="1" x14ac:dyDescent="0.35">
      <c r="A4" s="22" t="s">
        <v>77</v>
      </c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21">
        <f>+E63</f>
        <v>2.0299999999999999E-2</v>
      </c>
      <c r="F7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C14" s="2"/>
      <c r="D14" s="2"/>
      <c r="E14" s="2"/>
      <c r="F14" s="2"/>
      <c r="G14" s="2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5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5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5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5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5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5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5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5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5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5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5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5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5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5">
      <c r="A59" s="2" t="s">
        <v>28</v>
      </c>
      <c r="E59" s="9"/>
      <c r="O59" s="2"/>
    </row>
    <row r="60" spans="1:15" x14ac:dyDescent="0.25">
      <c r="C60" s="17"/>
      <c r="D60" s="17"/>
      <c r="E60" s="17"/>
      <c r="F60" s="17"/>
      <c r="G60" s="17"/>
    </row>
    <row r="61" spans="1:15" ht="13" x14ac:dyDescent="0.3">
      <c r="A61" s="22" t="s">
        <v>70</v>
      </c>
      <c r="D61" s="14">
        <v>2.2999999999999998</v>
      </c>
      <c r="F61" s="2"/>
    </row>
    <row r="62" spans="1:15" x14ac:dyDescent="0.25">
      <c r="A62" s="12" t="s">
        <v>81</v>
      </c>
      <c r="D62" s="14">
        <v>-0.27</v>
      </c>
      <c r="F62" s="2"/>
    </row>
    <row r="63" spans="1:15" x14ac:dyDescent="0.25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5">
      <c r="C64" s="17"/>
      <c r="D64" s="17"/>
      <c r="E64" s="17"/>
      <c r="F64" s="17"/>
      <c r="G64" s="17"/>
    </row>
    <row r="65" spans="3:7" x14ac:dyDescent="0.25">
      <c r="C65" s="17"/>
      <c r="D65" s="17"/>
      <c r="E65" s="17"/>
      <c r="F65" s="17"/>
      <c r="G65" s="17"/>
    </row>
    <row r="66" spans="3:7" x14ac:dyDescent="0.25">
      <c r="C66" s="17"/>
      <c r="D66" s="17"/>
      <c r="E66" s="17"/>
      <c r="F66" s="17"/>
      <c r="G66" s="17"/>
    </row>
    <row r="67" spans="3:7" x14ac:dyDescent="0.25">
      <c r="C67" s="17"/>
      <c r="D67" s="17"/>
      <c r="E67" s="17"/>
      <c r="F67" s="17"/>
      <c r="G67" s="17"/>
    </row>
    <row r="68" spans="3:7" x14ac:dyDescent="0.25">
      <c r="C68" s="17"/>
      <c r="D68" s="17"/>
      <c r="E68" s="17"/>
      <c r="F68" s="17"/>
      <c r="G68" s="17"/>
    </row>
    <row r="69" spans="3:7" x14ac:dyDescent="0.25">
      <c r="C69" s="17"/>
      <c r="D69" s="17"/>
      <c r="E69" s="17"/>
      <c r="F69" s="17"/>
      <c r="G69" s="17"/>
    </row>
    <row r="70" spans="3:7" x14ac:dyDescent="0.25">
      <c r="C70" s="17"/>
      <c r="D70" s="17"/>
      <c r="E70" s="17"/>
      <c r="F70" s="17"/>
      <c r="G70" s="17"/>
    </row>
    <row r="71" spans="3:7" x14ac:dyDescent="0.25">
      <c r="C71" s="17"/>
      <c r="D71" s="17"/>
      <c r="E71" s="17"/>
      <c r="F71" s="17"/>
      <c r="G71" s="17"/>
    </row>
    <row r="72" spans="3:7" x14ac:dyDescent="0.25">
      <c r="C72" s="17"/>
      <c r="D72" s="17"/>
      <c r="E72" s="17"/>
      <c r="F72" s="17"/>
      <c r="G72" s="17"/>
    </row>
    <row r="73" spans="3:7" x14ac:dyDescent="0.25">
      <c r="C73" s="17"/>
      <c r="D73" s="17"/>
      <c r="E73" s="17"/>
      <c r="F73" s="17"/>
      <c r="G73" s="17"/>
    </row>
    <row r="74" spans="3:7" x14ac:dyDescent="0.25">
      <c r="C74" s="17"/>
      <c r="D74" s="17"/>
      <c r="E74" s="17"/>
      <c r="F74" s="17"/>
      <c r="G74" s="17"/>
    </row>
    <row r="75" spans="3:7" x14ac:dyDescent="0.25">
      <c r="C75" s="17"/>
      <c r="D75" s="17"/>
      <c r="E75" s="17"/>
      <c r="F75" s="17"/>
      <c r="G75" s="17"/>
    </row>
    <row r="76" spans="3:7" x14ac:dyDescent="0.25">
      <c r="C76" s="17"/>
      <c r="D76" s="17"/>
      <c r="E76" s="17"/>
      <c r="F76" s="17"/>
      <c r="G76" s="17"/>
    </row>
    <row r="77" spans="3:7" x14ac:dyDescent="0.25">
      <c r="C77" s="17"/>
      <c r="D77" s="17"/>
      <c r="E77" s="17"/>
      <c r="F77" s="17"/>
      <c r="G77" s="17"/>
    </row>
    <row r="78" spans="3:7" x14ac:dyDescent="0.25">
      <c r="C78" s="17"/>
      <c r="D78" s="17"/>
      <c r="E78" s="17"/>
      <c r="F78" s="17"/>
      <c r="G78" s="17"/>
    </row>
    <row r="79" spans="3:7" x14ac:dyDescent="0.25">
      <c r="C79" s="17"/>
      <c r="D79" s="17"/>
      <c r="E79" s="17"/>
      <c r="F79" s="17"/>
      <c r="G79" s="17"/>
    </row>
    <row r="80" spans="3:7" x14ac:dyDescent="0.25">
      <c r="C80" s="17"/>
      <c r="D80" s="17"/>
      <c r="E80" s="17"/>
      <c r="F80" s="17"/>
      <c r="G80" s="17"/>
    </row>
    <row r="81" spans="3:7" x14ac:dyDescent="0.25">
      <c r="C81" s="17"/>
      <c r="D81" s="17"/>
      <c r="E81" s="17"/>
      <c r="F81" s="17"/>
      <c r="G81" s="17"/>
    </row>
    <row r="82" spans="3:7" x14ac:dyDescent="0.25">
      <c r="C82" s="17"/>
      <c r="D82" s="17"/>
      <c r="E82" s="17"/>
      <c r="F82" s="17"/>
      <c r="G82" s="17"/>
    </row>
    <row r="83" spans="3:7" x14ac:dyDescent="0.25">
      <c r="C83" s="17"/>
      <c r="D83" s="17"/>
      <c r="E83" s="17"/>
      <c r="F83" s="17"/>
      <c r="G83" s="17"/>
    </row>
    <row r="84" spans="3:7" x14ac:dyDescent="0.25">
      <c r="C84" s="17"/>
      <c r="D84" s="17"/>
      <c r="E84" s="17"/>
      <c r="F84" s="17"/>
      <c r="G84" s="17"/>
    </row>
    <row r="85" spans="3:7" x14ac:dyDescent="0.25">
      <c r="C85" s="17"/>
      <c r="D85" s="17"/>
      <c r="E85" s="17"/>
      <c r="F85" s="17"/>
      <c r="G85" s="17"/>
    </row>
    <row r="86" spans="3:7" x14ac:dyDescent="0.25">
      <c r="C86" s="17"/>
      <c r="D86" s="17"/>
      <c r="E86" s="17"/>
      <c r="F86" s="17"/>
      <c r="G86" s="17"/>
    </row>
    <row r="87" spans="3:7" x14ac:dyDescent="0.25">
      <c r="C87" s="17"/>
      <c r="D87" s="17"/>
      <c r="E87" s="17"/>
      <c r="F87" s="17"/>
      <c r="G87" s="17"/>
    </row>
    <row r="88" spans="3:7" x14ac:dyDescent="0.25">
      <c r="C88" s="17"/>
      <c r="D88" s="17"/>
      <c r="E88" s="17"/>
      <c r="F88" s="17"/>
      <c r="G88" s="17"/>
    </row>
    <row r="89" spans="3:7" x14ac:dyDescent="0.25">
      <c r="C89" s="17"/>
      <c r="D89" s="17"/>
      <c r="E89" s="17"/>
      <c r="F89" s="17"/>
      <c r="G89" s="17"/>
    </row>
    <row r="90" spans="3:7" x14ac:dyDescent="0.25">
      <c r="C90" s="17"/>
      <c r="D90" s="17"/>
      <c r="E90" s="17"/>
      <c r="F90" s="17"/>
      <c r="G90" s="17"/>
    </row>
    <row r="91" spans="3:7" x14ac:dyDescent="0.25">
      <c r="C91" s="17"/>
      <c r="D91" s="17"/>
      <c r="E91" s="17"/>
      <c r="F91" s="17"/>
      <c r="G91" s="17"/>
    </row>
    <row r="92" spans="3:7" x14ac:dyDescent="0.25">
      <c r="C92" s="17"/>
      <c r="D92" s="17"/>
      <c r="E92" s="17"/>
      <c r="F92" s="17"/>
      <c r="G92" s="17"/>
    </row>
    <row r="93" spans="3:7" x14ac:dyDescent="0.25">
      <c r="C93" s="17"/>
      <c r="D93" s="17"/>
      <c r="E93" s="17"/>
      <c r="F93" s="17"/>
      <c r="G93" s="17"/>
    </row>
    <row r="94" spans="3:7" x14ac:dyDescent="0.25">
      <c r="C94" s="17"/>
      <c r="D94" s="17"/>
      <c r="E94" s="17"/>
      <c r="F94" s="17"/>
      <c r="G94" s="17"/>
    </row>
    <row r="95" spans="3:7" x14ac:dyDescent="0.25">
      <c r="C95" s="17"/>
      <c r="D95" s="17"/>
      <c r="E95" s="17"/>
      <c r="F95" s="17"/>
      <c r="G95" s="17"/>
    </row>
    <row r="96" spans="3:7" x14ac:dyDescent="0.25">
      <c r="C96" s="17"/>
      <c r="D96" s="17"/>
      <c r="E96" s="17"/>
      <c r="F96" s="17"/>
      <c r="G96" s="17"/>
    </row>
    <row r="97" spans="3:7" x14ac:dyDescent="0.25">
      <c r="C97" s="17"/>
      <c r="D97" s="17"/>
      <c r="E97" s="17"/>
      <c r="F97" s="17"/>
      <c r="G97" s="17"/>
    </row>
    <row r="98" spans="3:7" x14ac:dyDescent="0.25">
      <c r="C98" s="17"/>
      <c r="D98" s="17"/>
      <c r="E98" s="17"/>
      <c r="F98" s="17"/>
      <c r="G98" s="17"/>
    </row>
    <row r="99" spans="3:7" x14ac:dyDescent="0.25">
      <c r="C99" s="17"/>
      <c r="D99" s="17"/>
      <c r="E99" s="17"/>
      <c r="F99" s="17"/>
      <c r="G99" s="17"/>
    </row>
    <row r="100" spans="3:7" x14ac:dyDescent="0.25">
      <c r="C100" s="17"/>
      <c r="D100" s="17"/>
      <c r="E100" s="17"/>
      <c r="F100" s="17"/>
      <c r="G100" s="17"/>
    </row>
    <row r="101" spans="3:7" x14ac:dyDescent="0.25">
      <c r="C101" s="17"/>
      <c r="D101" s="17"/>
      <c r="E101" s="17"/>
      <c r="F101" s="17"/>
      <c r="G101" s="17"/>
    </row>
    <row r="102" spans="3:7" x14ac:dyDescent="0.25">
      <c r="C102" s="17"/>
      <c r="D102" s="17"/>
      <c r="E102" s="17"/>
      <c r="F102" s="17"/>
      <c r="G102" s="17"/>
    </row>
    <row r="103" spans="3:7" x14ac:dyDescent="0.25">
      <c r="C103" s="17"/>
      <c r="D103" s="17"/>
      <c r="E103" s="17"/>
      <c r="F103" s="17"/>
      <c r="G103" s="17"/>
    </row>
    <row r="104" spans="3:7" x14ac:dyDescent="0.25">
      <c r="C104" s="17"/>
      <c r="D104" s="17"/>
      <c r="E104" s="17"/>
      <c r="F104" s="17"/>
      <c r="G104" s="17"/>
    </row>
    <row r="105" spans="3:7" x14ac:dyDescent="0.25">
      <c r="C105" s="17"/>
      <c r="D105" s="17"/>
      <c r="E105" s="17"/>
      <c r="F105" s="17"/>
      <c r="G105" s="17"/>
    </row>
    <row r="106" spans="3:7" x14ac:dyDescent="0.25">
      <c r="C106" s="17"/>
      <c r="D106" s="17"/>
      <c r="E106" s="17"/>
      <c r="F106" s="17"/>
      <c r="G106" s="17"/>
    </row>
    <row r="107" spans="3:7" x14ac:dyDescent="0.25">
      <c r="C107" s="17"/>
      <c r="D107" s="17"/>
      <c r="E107" s="17"/>
      <c r="F107" s="17"/>
      <c r="G107" s="17"/>
    </row>
    <row r="108" spans="3:7" x14ac:dyDescent="0.25">
      <c r="C108" s="17"/>
      <c r="D108" s="17"/>
      <c r="E108" s="17"/>
      <c r="F108" s="17"/>
      <c r="G108" s="17"/>
    </row>
    <row r="109" spans="3:7" x14ac:dyDescent="0.25">
      <c r="C109" s="17"/>
      <c r="D109" s="17"/>
      <c r="E109" s="17"/>
      <c r="F109" s="17"/>
      <c r="G109" s="17"/>
    </row>
    <row r="110" spans="3:7" x14ac:dyDescent="0.25">
      <c r="C110" s="17"/>
      <c r="D110" s="17"/>
      <c r="E110" s="17"/>
      <c r="F110" s="17"/>
      <c r="G110" s="17"/>
    </row>
    <row r="111" spans="3:7" x14ac:dyDescent="0.25">
      <c r="C111" s="17"/>
      <c r="D111" s="17"/>
      <c r="E111" s="17"/>
      <c r="F111" s="17"/>
      <c r="G111" s="17"/>
    </row>
    <row r="112" spans="3:7" x14ac:dyDescent="0.25">
      <c r="C112" s="17"/>
      <c r="D112" s="17"/>
      <c r="E112" s="17"/>
      <c r="F112" s="17"/>
      <c r="G112" s="17"/>
    </row>
    <row r="113" spans="3:7" x14ac:dyDescent="0.25">
      <c r="C113" s="17"/>
      <c r="D113" s="17"/>
      <c r="E113" s="17"/>
      <c r="F113" s="17"/>
      <c r="G113" s="17"/>
    </row>
    <row r="114" spans="3:7" x14ac:dyDescent="0.25">
      <c r="C114" s="17"/>
      <c r="D114" s="17"/>
      <c r="E114" s="17"/>
      <c r="F114" s="17"/>
      <c r="G114" s="17"/>
    </row>
    <row r="115" spans="3:7" x14ac:dyDescent="0.25">
      <c r="C115" s="17"/>
      <c r="D115" s="17"/>
      <c r="E115" s="17"/>
      <c r="F115" s="17"/>
      <c r="G115" s="17"/>
    </row>
    <row r="116" spans="3:7" x14ac:dyDescent="0.25">
      <c r="C116" s="17"/>
      <c r="D116" s="17"/>
      <c r="E116" s="17"/>
      <c r="F116" s="17"/>
      <c r="G116" s="17"/>
    </row>
    <row r="117" spans="3:7" x14ac:dyDescent="0.25">
      <c r="C117" s="17"/>
      <c r="D117" s="17"/>
      <c r="E117" s="17"/>
      <c r="F117" s="17"/>
      <c r="G117" s="17"/>
    </row>
    <row r="118" spans="3:7" x14ac:dyDescent="0.25">
      <c r="C118" s="17"/>
      <c r="D118" s="17"/>
      <c r="E118" s="17"/>
      <c r="F118" s="17"/>
      <c r="G118" s="17"/>
    </row>
    <row r="119" spans="3:7" x14ac:dyDescent="0.25">
      <c r="C119" s="17"/>
      <c r="D119" s="17"/>
      <c r="E119" s="17"/>
      <c r="F119" s="17"/>
      <c r="G119" s="17"/>
    </row>
    <row r="120" spans="3:7" x14ac:dyDescent="0.25">
      <c r="C120" s="17"/>
      <c r="D120" s="17"/>
      <c r="E120" s="17"/>
      <c r="F120" s="17"/>
      <c r="G120" s="17"/>
    </row>
    <row r="121" spans="3:7" x14ac:dyDescent="0.25">
      <c r="C121" s="17"/>
      <c r="D121" s="17"/>
      <c r="E121" s="17"/>
      <c r="F121" s="17"/>
      <c r="G121" s="17"/>
    </row>
    <row r="122" spans="3:7" x14ac:dyDescent="0.25">
      <c r="C122" s="17"/>
      <c r="D122" s="17"/>
      <c r="E122" s="17"/>
      <c r="F122" s="17"/>
      <c r="G122" s="17"/>
    </row>
    <row r="123" spans="3:7" x14ac:dyDescent="0.25">
      <c r="C123" s="17"/>
      <c r="D123" s="17"/>
      <c r="E123" s="17"/>
      <c r="F123" s="17"/>
      <c r="G123" s="17"/>
    </row>
    <row r="124" spans="3:7" x14ac:dyDescent="0.25">
      <c r="C124" s="17"/>
      <c r="D124" s="17"/>
      <c r="E124" s="17"/>
      <c r="F124" s="17"/>
      <c r="G124" s="17"/>
    </row>
    <row r="125" spans="3:7" x14ac:dyDescent="0.25">
      <c r="C125" s="17"/>
      <c r="D125" s="17"/>
      <c r="E125" s="17"/>
      <c r="F125" s="17"/>
      <c r="G125" s="17"/>
    </row>
    <row r="126" spans="3:7" x14ac:dyDescent="0.25">
      <c r="C126" s="17"/>
      <c r="D126" s="17"/>
      <c r="E126" s="17"/>
      <c r="F126" s="17"/>
      <c r="G126" s="17"/>
    </row>
    <row r="127" spans="3:7" x14ac:dyDescent="0.25">
      <c r="C127" s="17"/>
      <c r="D127" s="17"/>
      <c r="E127" s="17"/>
      <c r="F127" s="17"/>
      <c r="G127" s="17"/>
    </row>
    <row r="128" spans="3:7" x14ac:dyDescent="0.25">
      <c r="C128" s="17"/>
      <c r="D128" s="17"/>
      <c r="E128" s="17"/>
      <c r="F128" s="17"/>
      <c r="G128" s="17"/>
    </row>
    <row r="129" spans="3:7" x14ac:dyDescent="0.25">
      <c r="C129" s="17"/>
      <c r="D129" s="17"/>
      <c r="E129" s="17"/>
      <c r="F129" s="17"/>
      <c r="G129" s="17"/>
    </row>
    <row r="130" spans="3:7" x14ac:dyDescent="0.25">
      <c r="C130" s="17"/>
      <c r="D130" s="17"/>
      <c r="E130" s="17"/>
      <c r="F130" s="17"/>
      <c r="G130" s="17"/>
    </row>
    <row r="131" spans="3:7" x14ac:dyDescent="0.25">
      <c r="C131" s="17"/>
      <c r="D131" s="17"/>
      <c r="E131" s="17"/>
      <c r="F131" s="17"/>
      <c r="G131" s="17"/>
    </row>
    <row r="132" spans="3:7" x14ac:dyDescent="0.25">
      <c r="C132" s="17"/>
      <c r="D132" s="17"/>
      <c r="E132" s="17"/>
      <c r="F132" s="17"/>
      <c r="G132" s="17"/>
    </row>
    <row r="133" spans="3:7" x14ac:dyDescent="0.25">
      <c r="C133" s="17"/>
      <c r="D133" s="17"/>
      <c r="E133" s="17"/>
      <c r="F133" s="17"/>
      <c r="G133" s="17"/>
    </row>
    <row r="134" spans="3:7" x14ac:dyDescent="0.25">
      <c r="C134" s="17"/>
      <c r="D134" s="17"/>
      <c r="E134" s="17"/>
      <c r="F134" s="17"/>
      <c r="G134" s="17"/>
    </row>
    <row r="135" spans="3:7" x14ac:dyDescent="0.25">
      <c r="C135" s="17"/>
      <c r="D135" s="17"/>
      <c r="E135" s="17"/>
      <c r="F135" s="17"/>
      <c r="G135" s="17"/>
    </row>
    <row r="136" spans="3:7" x14ac:dyDescent="0.25">
      <c r="C136" s="17"/>
      <c r="D136" s="17"/>
      <c r="E136" s="17"/>
      <c r="F136" s="17"/>
      <c r="G136" s="17"/>
    </row>
    <row r="137" spans="3:7" x14ac:dyDescent="0.25">
      <c r="C137" s="17"/>
      <c r="D137" s="17"/>
      <c r="E137" s="17"/>
      <c r="F137" s="17"/>
      <c r="G137" s="17"/>
    </row>
    <row r="138" spans="3:7" x14ac:dyDescent="0.25">
      <c r="C138" s="17"/>
      <c r="D138" s="17"/>
      <c r="E138" s="17"/>
      <c r="F138" s="17"/>
      <c r="G138" s="17"/>
    </row>
    <row r="139" spans="3:7" x14ac:dyDescent="0.25">
      <c r="C139" s="17"/>
      <c r="D139" s="17"/>
      <c r="E139" s="17"/>
      <c r="F139" s="17"/>
      <c r="G139" s="17"/>
    </row>
    <row r="140" spans="3:7" x14ac:dyDescent="0.25">
      <c r="C140" s="17"/>
      <c r="D140" s="17"/>
      <c r="E140" s="17"/>
      <c r="F140" s="17"/>
      <c r="G140" s="17"/>
    </row>
    <row r="141" spans="3:7" x14ac:dyDescent="0.25">
      <c r="C141" s="17"/>
      <c r="D141" s="17"/>
      <c r="E141" s="17"/>
      <c r="F141" s="17"/>
      <c r="G141" s="17"/>
    </row>
    <row r="142" spans="3:7" x14ac:dyDescent="0.25">
      <c r="C142" s="17"/>
      <c r="D142" s="17"/>
      <c r="E142" s="17"/>
      <c r="F142" s="17"/>
      <c r="G142" s="17"/>
    </row>
    <row r="143" spans="3:7" x14ac:dyDescent="0.25">
      <c r="C143" s="17"/>
      <c r="D143" s="17"/>
      <c r="E143" s="17"/>
      <c r="F143" s="17"/>
      <c r="G143" s="17"/>
    </row>
    <row r="144" spans="3:7" x14ac:dyDescent="0.25">
      <c r="C144" s="17"/>
      <c r="D144" s="17"/>
      <c r="E144" s="17"/>
      <c r="F144" s="17"/>
      <c r="G144" s="17"/>
    </row>
    <row r="145" spans="3:7" x14ac:dyDescent="0.25">
      <c r="C145" s="17"/>
      <c r="D145" s="17"/>
      <c r="E145" s="17"/>
      <c r="F145" s="17"/>
      <c r="G145" s="17"/>
    </row>
    <row r="146" spans="3:7" x14ac:dyDescent="0.25">
      <c r="C146" s="17"/>
      <c r="D146" s="17"/>
      <c r="E146" s="17"/>
      <c r="F146" s="17"/>
      <c r="G146" s="17"/>
    </row>
    <row r="147" spans="3:7" x14ac:dyDescent="0.25">
      <c r="C147" s="17"/>
      <c r="D147" s="17"/>
      <c r="E147" s="17"/>
      <c r="F147" s="17"/>
      <c r="G147" s="17"/>
    </row>
    <row r="148" spans="3:7" x14ac:dyDescent="0.25">
      <c r="C148" s="17"/>
      <c r="D148" s="17"/>
      <c r="E148" s="17"/>
      <c r="F148" s="17"/>
      <c r="G148" s="17"/>
    </row>
    <row r="149" spans="3:7" x14ac:dyDescent="0.25">
      <c r="C149" s="17"/>
      <c r="D149" s="17"/>
      <c r="E149" s="17"/>
      <c r="F149" s="17"/>
      <c r="G149" s="17"/>
    </row>
    <row r="150" spans="3:7" x14ac:dyDescent="0.25">
      <c r="C150" s="17"/>
      <c r="D150" s="17"/>
      <c r="E150" s="17"/>
      <c r="F150" s="17"/>
      <c r="G150" s="17"/>
    </row>
    <row r="151" spans="3:7" x14ac:dyDescent="0.25">
      <c r="C151" s="17"/>
      <c r="D151" s="17"/>
      <c r="E151" s="17"/>
      <c r="F151" s="17"/>
      <c r="G151" s="17"/>
    </row>
    <row r="152" spans="3:7" x14ac:dyDescent="0.25">
      <c r="C152" s="17"/>
      <c r="D152" s="17"/>
      <c r="E152" s="17"/>
      <c r="F152" s="17"/>
      <c r="G152" s="17"/>
    </row>
    <row r="153" spans="3:7" x14ac:dyDescent="0.25">
      <c r="C153" s="17"/>
      <c r="D153" s="17"/>
      <c r="E153" s="17"/>
      <c r="F153" s="17"/>
      <c r="G153" s="17"/>
    </row>
    <row r="154" spans="3:7" x14ac:dyDescent="0.25">
      <c r="C154" s="17"/>
      <c r="D154" s="17"/>
      <c r="E154" s="17"/>
      <c r="F154" s="17"/>
      <c r="G154" s="17"/>
    </row>
    <row r="155" spans="3:7" x14ac:dyDescent="0.25">
      <c r="C155" s="17"/>
      <c r="D155" s="17"/>
      <c r="E155" s="17"/>
      <c r="F155" s="17"/>
      <c r="G155" s="17"/>
    </row>
    <row r="156" spans="3:7" x14ac:dyDescent="0.25">
      <c r="C156" s="17"/>
      <c r="D156" s="17"/>
      <c r="E156" s="17"/>
      <c r="F156" s="17"/>
      <c r="G156" s="17"/>
    </row>
    <row r="157" spans="3:7" x14ac:dyDescent="0.25">
      <c r="C157" s="17"/>
      <c r="D157" s="17"/>
      <c r="E157" s="17"/>
      <c r="F157" s="17"/>
      <c r="G157" s="17"/>
    </row>
    <row r="158" spans="3:7" x14ac:dyDescent="0.25">
      <c r="C158" s="17"/>
      <c r="D158" s="17"/>
      <c r="E158" s="17"/>
      <c r="F158" s="17"/>
      <c r="G158" s="17"/>
    </row>
    <row r="159" spans="3:7" x14ac:dyDescent="0.25">
      <c r="C159" s="17"/>
      <c r="D159" s="17"/>
      <c r="E159" s="17"/>
      <c r="F159" s="17"/>
      <c r="G159" s="17"/>
    </row>
    <row r="160" spans="3:7" x14ac:dyDescent="0.25">
      <c r="C160" s="17"/>
      <c r="D160" s="17"/>
      <c r="E160" s="17"/>
      <c r="F160" s="17"/>
      <c r="G160" s="17"/>
    </row>
    <row r="161" spans="3:7" x14ac:dyDescent="0.25">
      <c r="C161" s="17"/>
      <c r="D161" s="17"/>
      <c r="E161" s="17"/>
      <c r="F161" s="17"/>
      <c r="G161" s="17"/>
    </row>
    <row r="162" spans="3:7" x14ac:dyDescent="0.25">
      <c r="C162" s="17"/>
      <c r="D162" s="17"/>
      <c r="E162" s="17"/>
      <c r="F162" s="17"/>
      <c r="G162" s="17"/>
    </row>
    <row r="163" spans="3:7" x14ac:dyDescent="0.25">
      <c r="C163" s="17"/>
      <c r="D163" s="17"/>
      <c r="E163" s="17"/>
      <c r="F163" s="17"/>
      <c r="G163" s="17"/>
    </row>
    <row r="164" spans="3:7" x14ac:dyDescent="0.25">
      <c r="C164" s="17"/>
      <c r="D164" s="17"/>
      <c r="E164" s="17"/>
      <c r="F164" s="17"/>
      <c r="G164" s="17"/>
    </row>
    <row r="165" spans="3:7" x14ac:dyDescent="0.25">
      <c r="C165" s="17"/>
      <c r="D165" s="17"/>
      <c r="E165" s="17"/>
      <c r="F165" s="17"/>
      <c r="G165" s="17"/>
    </row>
    <row r="166" spans="3:7" x14ac:dyDescent="0.25">
      <c r="C166" s="17"/>
      <c r="D166" s="17"/>
      <c r="E166" s="17"/>
      <c r="F166" s="17"/>
      <c r="G166" s="17"/>
    </row>
    <row r="167" spans="3:7" x14ac:dyDescent="0.25">
      <c r="C167" s="17"/>
      <c r="D167" s="17"/>
      <c r="E167" s="17"/>
      <c r="F167" s="17"/>
      <c r="G167" s="17"/>
    </row>
    <row r="168" spans="3:7" x14ac:dyDescent="0.25">
      <c r="C168" s="17"/>
      <c r="D168" s="17"/>
      <c r="E168" s="17"/>
      <c r="F168" s="17"/>
      <c r="G168" s="17"/>
    </row>
    <row r="169" spans="3:7" x14ac:dyDescent="0.25">
      <c r="C169" s="17"/>
      <c r="D169" s="17"/>
      <c r="E169" s="17"/>
      <c r="F169" s="17"/>
      <c r="G169" s="17"/>
    </row>
    <row r="170" spans="3:7" x14ac:dyDescent="0.25">
      <c r="C170" s="17"/>
      <c r="D170" s="17"/>
      <c r="E170" s="17"/>
      <c r="F170" s="17"/>
      <c r="G170" s="17"/>
    </row>
    <row r="171" spans="3:7" x14ac:dyDescent="0.25">
      <c r="C171" s="17"/>
      <c r="D171" s="17"/>
      <c r="E171" s="17"/>
      <c r="F171" s="17"/>
      <c r="G171" s="17"/>
    </row>
    <row r="172" spans="3:7" x14ac:dyDescent="0.25">
      <c r="C172" s="17"/>
      <c r="D172" s="17"/>
      <c r="E172" s="17"/>
      <c r="F172" s="17"/>
      <c r="G172" s="17"/>
    </row>
    <row r="173" spans="3:7" x14ac:dyDescent="0.25">
      <c r="C173" s="17"/>
      <c r="D173" s="17"/>
      <c r="E173" s="17"/>
      <c r="F173" s="17"/>
      <c r="G173" s="17"/>
    </row>
    <row r="174" spans="3:7" x14ac:dyDescent="0.25">
      <c r="C174" s="17"/>
      <c r="D174" s="17"/>
      <c r="E174" s="17"/>
      <c r="F174" s="17"/>
      <c r="G174" s="17"/>
    </row>
    <row r="175" spans="3:7" x14ac:dyDescent="0.25">
      <c r="C175" s="17"/>
      <c r="D175" s="17"/>
      <c r="E175" s="17"/>
      <c r="F175" s="17"/>
      <c r="G175" s="17"/>
    </row>
    <row r="176" spans="3:7" x14ac:dyDescent="0.25">
      <c r="C176" s="17"/>
      <c r="D176" s="17"/>
      <c r="E176" s="17"/>
      <c r="F176" s="17"/>
      <c r="G176" s="17"/>
    </row>
    <row r="177" spans="3:7" x14ac:dyDescent="0.25">
      <c r="C177" s="17"/>
      <c r="D177" s="17"/>
      <c r="E177" s="17"/>
      <c r="F177" s="17"/>
      <c r="G177" s="17"/>
    </row>
    <row r="178" spans="3:7" x14ac:dyDescent="0.25">
      <c r="C178" s="17"/>
      <c r="D178" s="17"/>
      <c r="E178" s="17"/>
      <c r="F178" s="17"/>
      <c r="G178" s="17"/>
    </row>
    <row r="179" spans="3:7" x14ac:dyDescent="0.25">
      <c r="C179" s="17"/>
      <c r="D179" s="17"/>
      <c r="E179" s="17"/>
      <c r="F179" s="17"/>
      <c r="G179" s="17"/>
    </row>
    <row r="180" spans="3:7" x14ac:dyDescent="0.25">
      <c r="C180" s="17"/>
      <c r="D180" s="17"/>
      <c r="E180" s="17"/>
      <c r="F180" s="17"/>
      <c r="G180" s="17"/>
    </row>
    <row r="181" spans="3:7" x14ac:dyDescent="0.25">
      <c r="C181" s="17"/>
      <c r="D181" s="17"/>
      <c r="E181" s="17"/>
      <c r="F181" s="17"/>
      <c r="G181" s="17"/>
    </row>
    <row r="182" spans="3:7" x14ac:dyDescent="0.25">
      <c r="C182" s="17"/>
      <c r="D182" s="17"/>
      <c r="E182" s="17"/>
      <c r="F182" s="17"/>
      <c r="G182" s="17"/>
    </row>
    <row r="183" spans="3:7" x14ac:dyDescent="0.25">
      <c r="C183" s="17"/>
      <c r="D183" s="17"/>
      <c r="E183" s="17"/>
      <c r="F183" s="17"/>
      <c r="G183" s="17"/>
    </row>
    <row r="184" spans="3:7" x14ac:dyDescent="0.25">
      <c r="C184" s="17"/>
      <c r="D184" s="17"/>
      <c r="E184" s="17"/>
      <c r="F184" s="17"/>
      <c r="G184" s="17"/>
    </row>
    <row r="185" spans="3:7" x14ac:dyDescent="0.25">
      <c r="C185" s="17"/>
      <c r="D185" s="17"/>
      <c r="E185" s="17"/>
      <c r="F185" s="17"/>
      <c r="G185" s="17"/>
    </row>
    <row r="186" spans="3:7" x14ac:dyDescent="0.25">
      <c r="C186" s="17"/>
      <c r="D186" s="17"/>
      <c r="E186" s="17"/>
      <c r="F186" s="17"/>
      <c r="G186" s="17"/>
    </row>
    <row r="187" spans="3:7" x14ac:dyDescent="0.25">
      <c r="C187" s="17"/>
      <c r="D187" s="17"/>
      <c r="E187" s="17"/>
      <c r="F187" s="17"/>
      <c r="G187" s="17"/>
    </row>
    <row r="188" spans="3:7" x14ac:dyDescent="0.25">
      <c r="C188" s="17"/>
      <c r="D188" s="17"/>
      <c r="E188" s="17"/>
      <c r="F188" s="17"/>
      <c r="G188" s="17"/>
    </row>
    <row r="189" spans="3:7" x14ac:dyDescent="0.25">
      <c r="C189" s="17"/>
      <c r="D189" s="17"/>
      <c r="E189" s="17"/>
      <c r="F189" s="17"/>
      <c r="G189" s="17"/>
    </row>
    <row r="190" spans="3:7" x14ac:dyDescent="0.25">
      <c r="C190" s="17"/>
      <c r="D190" s="17"/>
      <c r="E190" s="17"/>
      <c r="F190" s="17"/>
      <c r="G190" s="17"/>
    </row>
    <row r="191" spans="3:7" x14ac:dyDescent="0.25">
      <c r="C191" s="17"/>
      <c r="D191" s="17"/>
      <c r="E191" s="17"/>
      <c r="F191" s="17"/>
      <c r="G191" s="17"/>
    </row>
    <row r="192" spans="3:7" x14ac:dyDescent="0.25">
      <c r="C192" s="17"/>
      <c r="D192" s="17"/>
      <c r="E192" s="17"/>
      <c r="F192" s="17"/>
      <c r="G192" s="17"/>
    </row>
    <row r="193" spans="3:7" x14ac:dyDescent="0.25">
      <c r="C193" s="17"/>
      <c r="D193" s="17"/>
      <c r="E193" s="17"/>
      <c r="F193" s="17"/>
      <c r="G193" s="17"/>
    </row>
    <row r="194" spans="3:7" x14ac:dyDescent="0.25">
      <c r="C194" s="17"/>
      <c r="D194" s="17"/>
      <c r="E194" s="17"/>
      <c r="F194" s="17"/>
      <c r="G194" s="17"/>
    </row>
    <row r="195" spans="3:7" x14ac:dyDescent="0.25">
      <c r="C195" s="17"/>
      <c r="D195" s="17"/>
      <c r="E195" s="17"/>
      <c r="F195" s="17"/>
      <c r="G195" s="17"/>
    </row>
    <row r="196" spans="3:7" x14ac:dyDescent="0.25">
      <c r="C196" s="17"/>
      <c r="D196" s="17"/>
      <c r="E196" s="17"/>
      <c r="F196" s="17"/>
      <c r="G196" s="17"/>
    </row>
    <row r="197" spans="3:7" x14ac:dyDescent="0.25">
      <c r="C197" s="17"/>
      <c r="D197" s="17"/>
      <c r="E197" s="17"/>
      <c r="F197" s="17"/>
      <c r="G197" s="17"/>
    </row>
    <row r="198" spans="3:7" x14ac:dyDescent="0.25">
      <c r="C198" s="17"/>
      <c r="D198" s="17"/>
      <c r="E198" s="17"/>
      <c r="F198" s="17"/>
      <c r="G198" s="17"/>
    </row>
    <row r="199" spans="3:7" x14ac:dyDescent="0.25">
      <c r="C199" s="17"/>
      <c r="D199" s="17"/>
      <c r="E199" s="17"/>
      <c r="F199" s="17"/>
      <c r="G199" s="17"/>
    </row>
    <row r="200" spans="3:7" x14ac:dyDescent="0.25">
      <c r="C200" s="17"/>
      <c r="D200" s="17"/>
      <c r="E200" s="17"/>
      <c r="F200" s="17"/>
      <c r="G200" s="17"/>
    </row>
    <row r="201" spans="3:7" x14ac:dyDescent="0.25">
      <c r="C201" s="17"/>
      <c r="D201" s="17"/>
      <c r="E201" s="17"/>
      <c r="F201" s="17"/>
      <c r="G201" s="17"/>
    </row>
    <row r="202" spans="3:7" x14ac:dyDescent="0.25">
      <c r="C202" s="17"/>
      <c r="D202" s="17"/>
      <c r="E202" s="17"/>
      <c r="F202" s="17"/>
      <c r="G202" s="17"/>
    </row>
    <row r="203" spans="3:7" x14ac:dyDescent="0.25">
      <c r="C203" s="17"/>
      <c r="D203" s="17"/>
      <c r="E203" s="17"/>
      <c r="F203" s="17"/>
      <c r="G203" s="17"/>
    </row>
    <row r="204" spans="3:7" x14ac:dyDescent="0.25">
      <c r="C204" s="17"/>
      <c r="D204" s="17"/>
      <c r="E204" s="17"/>
      <c r="F204" s="17"/>
      <c r="G204" s="17"/>
    </row>
    <row r="205" spans="3:7" x14ac:dyDescent="0.25">
      <c r="C205" s="17"/>
      <c r="D205" s="17"/>
      <c r="E205" s="17"/>
      <c r="F205" s="17"/>
      <c r="G205" s="17"/>
    </row>
    <row r="206" spans="3:7" x14ac:dyDescent="0.25">
      <c r="C206" s="17"/>
      <c r="D206" s="17"/>
      <c r="E206" s="17"/>
      <c r="F206" s="17"/>
      <c r="G206" s="17"/>
    </row>
    <row r="207" spans="3:7" x14ac:dyDescent="0.25">
      <c r="C207" s="17"/>
      <c r="D207" s="17"/>
      <c r="E207" s="17"/>
      <c r="F207" s="17"/>
      <c r="G207" s="17"/>
    </row>
    <row r="208" spans="3:7" x14ac:dyDescent="0.25">
      <c r="C208" s="17"/>
      <c r="D208" s="17"/>
      <c r="E208" s="17"/>
      <c r="F208" s="17"/>
      <c r="G208" s="17"/>
    </row>
    <row r="209" spans="3:7" x14ac:dyDescent="0.25">
      <c r="C209" s="17"/>
      <c r="D209" s="17"/>
      <c r="E209" s="17"/>
      <c r="F209" s="17"/>
      <c r="G209" s="17"/>
    </row>
    <row r="210" spans="3:7" x14ac:dyDescent="0.25">
      <c r="C210" s="17"/>
      <c r="D210" s="17"/>
      <c r="E210" s="17"/>
      <c r="F210" s="17"/>
      <c r="G210" s="17"/>
    </row>
    <row r="211" spans="3:7" x14ac:dyDescent="0.25">
      <c r="C211" s="17"/>
      <c r="D211" s="17"/>
      <c r="E211" s="17"/>
      <c r="F211" s="17"/>
      <c r="G211" s="17"/>
    </row>
    <row r="212" spans="3:7" x14ac:dyDescent="0.25">
      <c r="C212" s="17"/>
      <c r="D212" s="17"/>
      <c r="E212" s="17"/>
      <c r="F212" s="17"/>
      <c r="G212" s="17"/>
    </row>
    <row r="213" spans="3:7" x14ac:dyDescent="0.25">
      <c r="C213" s="17"/>
      <c r="D213" s="17"/>
      <c r="E213" s="17"/>
      <c r="F213" s="17"/>
      <c r="G213" s="17"/>
    </row>
    <row r="214" spans="3:7" x14ac:dyDescent="0.25">
      <c r="C214" s="17"/>
      <c r="D214" s="17"/>
      <c r="E214" s="17"/>
      <c r="F214" s="17"/>
      <c r="G214" s="17"/>
    </row>
    <row r="215" spans="3:7" x14ac:dyDescent="0.25">
      <c r="C215" s="17"/>
      <c r="D215" s="17"/>
      <c r="E215" s="17"/>
      <c r="F215" s="17"/>
      <c r="G215" s="17"/>
    </row>
    <row r="216" spans="3:7" x14ac:dyDescent="0.25">
      <c r="C216" s="17"/>
      <c r="D216" s="17"/>
      <c r="E216" s="17"/>
      <c r="F216" s="17"/>
      <c r="G216" s="17"/>
    </row>
    <row r="217" spans="3:7" x14ac:dyDescent="0.25">
      <c r="C217" s="17"/>
      <c r="D217" s="17"/>
      <c r="E217" s="17"/>
      <c r="F217" s="17"/>
      <c r="G217" s="17"/>
    </row>
    <row r="218" spans="3:7" x14ac:dyDescent="0.25">
      <c r="C218" s="17"/>
      <c r="D218" s="17"/>
      <c r="E218" s="17"/>
      <c r="F218" s="17"/>
      <c r="G218" s="17"/>
    </row>
    <row r="219" spans="3:7" x14ac:dyDescent="0.25">
      <c r="C219" s="17"/>
      <c r="D219" s="17"/>
      <c r="E219" s="17"/>
      <c r="F219" s="17"/>
      <c r="G219" s="17"/>
    </row>
    <row r="220" spans="3:7" x14ac:dyDescent="0.25">
      <c r="C220" s="17"/>
      <c r="D220" s="17"/>
      <c r="E220" s="17"/>
      <c r="F220" s="17"/>
      <c r="G220" s="17"/>
    </row>
    <row r="221" spans="3:7" x14ac:dyDescent="0.25">
      <c r="C221" s="17"/>
      <c r="D221" s="17"/>
      <c r="E221" s="17"/>
      <c r="F221" s="17"/>
      <c r="G221" s="17"/>
    </row>
    <row r="222" spans="3:7" x14ac:dyDescent="0.25">
      <c r="C222" s="17"/>
      <c r="D222" s="17"/>
      <c r="E222" s="17"/>
      <c r="F222" s="17"/>
      <c r="G222" s="17"/>
    </row>
    <row r="223" spans="3:7" x14ac:dyDescent="0.25">
      <c r="C223" s="17"/>
      <c r="D223" s="17"/>
      <c r="E223" s="17"/>
      <c r="F223" s="17"/>
      <c r="G223" s="17"/>
    </row>
    <row r="224" spans="3:7" x14ac:dyDescent="0.25">
      <c r="C224" s="17"/>
      <c r="D224" s="17"/>
      <c r="E224" s="17"/>
      <c r="F224" s="17"/>
      <c r="G224" s="17"/>
    </row>
    <row r="225" spans="3:7" x14ac:dyDescent="0.25">
      <c r="C225" s="17"/>
      <c r="D225" s="17"/>
      <c r="E225" s="17"/>
      <c r="F225" s="17"/>
      <c r="G225" s="17"/>
    </row>
    <row r="226" spans="3:7" x14ac:dyDescent="0.25">
      <c r="C226" s="17"/>
      <c r="D226" s="17"/>
      <c r="E226" s="17"/>
      <c r="F226" s="17"/>
      <c r="G226" s="17"/>
    </row>
    <row r="227" spans="3:7" x14ac:dyDescent="0.25">
      <c r="C227" s="17"/>
      <c r="D227" s="17"/>
      <c r="E227" s="17"/>
      <c r="F227" s="17"/>
      <c r="G227" s="17"/>
    </row>
    <row r="228" spans="3:7" x14ac:dyDescent="0.25">
      <c r="C228" s="17"/>
      <c r="D228" s="17"/>
      <c r="E228" s="17"/>
      <c r="F228" s="17"/>
      <c r="G228" s="17"/>
    </row>
    <row r="229" spans="3:7" x14ac:dyDescent="0.25">
      <c r="C229" s="17"/>
      <c r="D229" s="17"/>
      <c r="E229" s="17"/>
      <c r="F229" s="17"/>
      <c r="G229" s="17"/>
    </row>
    <row r="230" spans="3:7" x14ac:dyDescent="0.25">
      <c r="C230" s="17"/>
      <c r="D230" s="17"/>
      <c r="E230" s="17"/>
      <c r="F230" s="17"/>
      <c r="G230" s="17"/>
    </row>
    <row r="231" spans="3:7" x14ac:dyDescent="0.25">
      <c r="C231" s="17"/>
      <c r="D231" s="17"/>
      <c r="E231" s="17"/>
      <c r="F231" s="17"/>
      <c r="G231" s="17"/>
    </row>
    <row r="232" spans="3:7" x14ac:dyDescent="0.25">
      <c r="C232" s="17"/>
      <c r="D232" s="17"/>
      <c r="E232" s="17"/>
      <c r="F232" s="17"/>
      <c r="G232" s="17"/>
    </row>
    <row r="233" spans="3:7" x14ac:dyDescent="0.25">
      <c r="C233" s="17"/>
      <c r="D233" s="17"/>
      <c r="E233" s="17"/>
      <c r="F233" s="17"/>
      <c r="G233" s="17"/>
    </row>
    <row r="234" spans="3:7" x14ac:dyDescent="0.25">
      <c r="C234" s="17"/>
      <c r="D234" s="17"/>
      <c r="E234" s="17"/>
      <c r="F234" s="17"/>
      <c r="G234" s="17"/>
    </row>
    <row r="235" spans="3:7" x14ac:dyDescent="0.25">
      <c r="C235" s="17"/>
      <c r="D235" s="17"/>
      <c r="E235" s="17"/>
      <c r="F235" s="17"/>
      <c r="G235" s="17"/>
    </row>
    <row r="236" spans="3:7" x14ac:dyDescent="0.25">
      <c r="C236" s="17"/>
      <c r="D236" s="17"/>
      <c r="E236" s="17"/>
      <c r="F236" s="17"/>
      <c r="G236" s="17"/>
    </row>
    <row r="237" spans="3:7" x14ac:dyDescent="0.25">
      <c r="C237" s="17"/>
      <c r="D237" s="17"/>
      <c r="E237" s="17"/>
      <c r="F237" s="17"/>
      <c r="G237" s="17"/>
    </row>
    <row r="238" spans="3:7" x14ac:dyDescent="0.25">
      <c r="C238" s="17"/>
      <c r="D238" s="17"/>
      <c r="E238" s="17"/>
      <c r="F238" s="17"/>
      <c r="G238" s="17"/>
    </row>
    <row r="239" spans="3:7" x14ac:dyDescent="0.25">
      <c r="C239" s="17"/>
      <c r="D239" s="17"/>
      <c r="E239" s="17"/>
      <c r="F239" s="17"/>
      <c r="G239" s="17"/>
    </row>
    <row r="240" spans="3:7" x14ac:dyDescent="0.25">
      <c r="C240" s="17"/>
      <c r="D240" s="17"/>
      <c r="E240" s="17"/>
      <c r="F240" s="17"/>
      <c r="G240" s="17"/>
    </row>
    <row r="241" spans="3:7" x14ac:dyDescent="0.25">
      <c r="C241" s="17"/>
      <c r="D241" s="17"/>
      <c r="E241" s="17"/>
      <c r="F241" s="17"/>
      <c r="G241" s="17"/>
    </row>
    <row r="242" spans="3:7" x14ac:dyDescent="0.25">
      <c r="C242" s="17"/>
      <c r="D242" s="17"/>
      <c r="E242" s="17"/>
      <c r="F242" s="17"/>
      <c r="G242" s="17"/>
    </row>
    <row r="243" spans="3:7" x14ac:dyDescent="0.25">
      <c r="C243" s="17"/>
      <c r="D243" s="17"/>
      <c r="E243" s="17"/>
      <c r="F243" s="17"/>
      <c r="G243" s="17"/>
    </row>
    <row r="244" spans="3:7" x14ac:dyDescent="0.25">
      <c r="C244" s="17"/>
      <c r="D244" s="17"/>
      <c r="E244" s="17"/>
      <c r="F244" s="17"/>
      <c r="G244" s="17"/>
    </row>
    <row r="245" spans="3:7" x14ac:dyDescent="0.25">
      <c r="C245" s="17"/>
      <c r="D245" s="17"/>
      <c r="E245" s="17"/>
      <c r="F245" s="17"/>
      <c r="G245" s="17"/>
    </row>
    <row r="246" spans="3:7" x14ac:dyDescent="0.25">
      <c r="C246" s="17"/>
      <c r="D246" s="17"/>
      <c r="E246" s="17"/>
      <c r="F246" s="17"/>
      <c r="G246" s="17"/>
    </row>
    <row r="247" spans="3:7" x14ac:dyDescent="0.25">
      <c r="C247" s="17"/>
      <c r="D247" s="17"/>
      <c r="E247" s="17"/>
      <c r="F247" s="17"/>
      <c r="G247" s="17"/>
    </row>
    <row r="248" spans="3:7" x14ac:dyDescent="0.25">
      <c r="C248" s="17"/>
      <c r="D248" s="17"/>
      <c r="E248" s="17"/>
      <c r="F248" s="17"/>
      <c r="G248" s="17"/>
    </row>
    <row r="249" spans="3:7" x14ac:dyDescent="0.25">
      <c r="C249" s="17"/>
      <c r="D249" s="17"/>
      <c r="E249" s="17"/>
      <c r="F249" s="17"/>
      <c r="G249" s="17"/>
    </row>
    <row r="250" spans="3:7" x14ac:dyDescent="0.25">
      <c r="C250" s="17"/>
      <c r="D250" s="17"/>
      <c r="E250" s="17"/>
      <c r="F250" s="17"/>
      <c r="G250" s="17"/>
    </row>
    <row r="251" spans="3:7" x14ac:dyDescent="0.25">
      <c r="C251" s="17"/>
      <c r="D251" s="17"/>
      <c r="E251" s="17"/>
      <c r="F251" s="17"/>
      <c r="G251" s="17"/>
    </row>
    <row r="252" spans="3:7" x14ac:dyDescent="0.25">
      <c r="C252" s="17"/>
      <c r="D252" s="17"/>
      <c r="E252" s="17"/>
      <c r="F252" s="17"/>
      <c r="G252" s="17"/>
    </row>
    <row r="253" spans="3:7" x14ac:dyDescent="0.25">
      <c r="C253" s="17"/>
      <c r="D253" s="17"/>
      <c r="E253" s="17"/>
      <c r="F253" s="17"/>
      <c r="G253" s="17"/>
    </row>
    <row r="254" spans="3:7" x14ac:dyDescent="0.25">
      <c r="C254" s="17"/>
      <c r="D254" s="17"/>
      <c r="E254" s="17"/>
      <c r="F254" s="17"/>
      <c r="G254" s="17"/>
    </row>
    <row r="255" spans="3:7" x14ac:dyDescent="0.25">
      <c r="C255" s="17"/>
      <c r="D255" s="17"/>
      <c r="E255" s="17"/>
      <c r="F255" s="17"/>
      <c r="G255" s="17"/>
    </row>
    <row r="256" spans="3:7" x14ac:dyDescent="0.25">
      <c r="C256" s="17"/>
      <c r="D256" s="17"/>
      <c r="E256" s="17"/>
      <c r="F256" s="17"/>
      <c r="G256" s="17"/>
    </row>
    <row r="257" spans="3:7" x14ac:dyDescent="0.25">
      <c r="C257" s="17"/>
      <c r="D257" s="17"/>
      <c r="E257" s="17"/>
      <c r="F257" s="17"/>
      <c r="G257" s="17"/>
    </row>
    <row r="258" spans="3:7" x14ac:dyDescent="0.25">
      <c r="C258" s="17"/>
      <c r="D258" s="17"/>
      <c r="E258" s="17"/>
      <c r="F258" s="17"/>
      <c r="G258" s="17"/>
    </row>
    <row r="259" spans="3:7" x14ac:dyDescent="0.25">
      <c r="C259" s="17"/>
      <c r="D259" s="17"/>
      <c r="E259" s="17"/>
      <c r="F259" s="17"/>
      <c r="G259" s="17"/>
    </row>
    <row r="260" spans="3:7" x14ac:dyDescent="0.25">
      <c r="C260" s="17"/>
      <c r="D260" s="17"/>
      <c r="E260" s="17"/>
      <c r="F260" s="17"/>
      <c r="G260" s="17"/>
    </row>
    <row r="261" spans="3:7" x14ac:dyDescent="0.25">
      <c r="C261" s="17"/>
      <c r="D261" s="17"/>
      <c r="E261" s="17"/>
      <c r="F261" s="17"/>
      <c r="G261" s="17"/>
    </row>
    <row r="262" spans="3:7" x14ac:dyDescent="0.25">
      <c r="C262" s="17"/>
      <c r="D262" s="17"/>
      <c r="E262" s="17"/>
      <c r="F262" s="17"/>
      <c r="G262" s="17"/>
    </row>
    <row r="263" spans="3:7" x14ac:dyDescent="0.25">
      <c r="C263" s="17"/>
      <c r="D263" s="17"/>
      <c r="E263" s="17"/>
      <c r="F263" s="17"/>
      <c r="G263" s="17"/>
    </row>
    <row r="264" spans="3:7" x14ac:dyDescent="0.25">
      <c r="C264" s="17"/>
      <c r="D264" s="17"/>
      <c r="E264" s="17"/>
      <c r="F264" s="17"/>
      <c r="G264" s="17"/>
    </row>
    <row r="265" spans="3:7" x14ac:dyDescent="0.25">
      <c r="C265" s="17"/>
      <c r="D265" s="17"/>
      <c r="E265" s="17"/>
      <c r="F265" s="17"/>
      <c r="G265" s="17"/>
    </row>
    <row r="266" spans="3:7" x14ac:dyDescent="0.25">
      <c r="C266" s="17"/>
      <c r="D266" s="17"/>
      <c r="E266" s="17"/>
      <c r="F266" s="17"/>
      <c r="G266" s="17"/>
    </row>
    <row r="267" spans="3:7" x14ac:dyDescent="0.25">
      <c r="C267" s="17"/>
      <c r="D267" s="17"/>
      <c r="E267" s="17"/>
      <c r="F267" s="17"/>
      <c r="G267" s="17"/>
    </row>
    <row r="268" spans="3:7" x14ac:dyDescent="0.25">
      <c r="C268" s="17"/>
      <c r="D268" s="17"/>
      <c r="E268" s="17"/>
      <c r="F268" s="17"/>
      <c r="G268" s="17"/>
    </row>
    <row r="269" spans="3:7" x14ac:dyDescent="0.25">
      <c r="C269" s="17"/>
      <c r="D269" s="17"/>
      <c r="E269" s="17"/>
      <c r="F269" s="17"/>
      <c r="G269" s="17"/>
    </row>
    <row r="270" spans="3:7" x14ac:dyDescent="0.25">
      <c r="C270" s="17"/>
      <c r="D270" s="17"/>
      <c r="E270" s="17"/>
      <c r="F270" s="17"/>
      <c r="G270" s="17"/>
    </row>
    <row r="271" spans="3:7" x14ac:dyDescent="0.25">
      <c r="C271" s="17"/>
      <c r="D271" s="17"/>
      <c r="E271" s="17"/>
      <c r="F271" s="17"/>
      <c r="G271" s="17"/>
    </row>
    <row r="272" spans="3:7" x14ac:dyDescent="0.25">
      <c r="C272" s="17"/>
      <c r="D272" s="17"/>
      <c r="E272" s="17"/>
      <c r="F272" s="17"/>
      <c r="G272" s="17"/>
    </row>
    <row r="273" spans="3:7" x14ac:dyDescent="0.25">
      <c r="C273" s="17"/>
      <c r="D273" s="17"/>
      <c r="E273" s="17"/>
      <c r="F273" s="17"/>
      <c r="G273" s="17"/>
    </row>
    <row r="274" spans="3:7" x14ac:dyDescent="0.25">
      <c r="C274" s="17"/>
      <c r="D274" s="17"/>
      <c r="E274" s="17"/>
      <c r="F274" s="17"/>
      <c r="G274" s="17"/>
    </row>
    <row r="275" spans="3:7" x14ac:dyDescent="0.25">
      <c r="C275" s="17"/>
      <c r="D275" s="17"/>
      <c r="E275" s="17"/>
      <c r="F275" s="17"/>
      <c r="G275" s="17"/>
    </row>
    <row r="276" spans="3:7" x14ac:dyDescent="0.25">
      <c r="C276" s="17"/>
      <c r="D276" s="17"/>
      <c r="E276" s="17"/>
      <c r="F276" s="17"/>
      <c r="G276" s="17"/>
    </row>
    <row r="277" spans="3:7" x14ac:dyDescent="0.25">
      <c r="C277" s="17"/>
      <c r="D277" s="17"/>
      <c r="E277" s="17"/>
      <c r="F277" s="17"/>
      <c r="G277" s="17"/>
    </row>
    <row r="278" spans="3:7" x14ac:dyDescent="0.25">
      <c r="C278" s="17"/>
      <c r="D278" s="17"/>
      <c r="E278" s="17"/>
      <c r="F278" s="17"/>
      <c r="G278" s="17"/>
    </row>
    <row r="279" spans="3:7" x14ac:dyDescent="0.25">
      <c r="C279" s="17"/>
      <c r="D279" s="17"/>
      <c r="E279" s="17"/>
      <c r="F279" s="17"/>
      <c r="G279" s="17"/>
    </row>
    <row r="280" spans="3:7" x14ac:dyDescent="0.25">
      <c r="C280" s="17"/>
      <c r="D280" s="17"/>
      <c r="E280" s="17"/>
      <c r="F280" s="17"/>
      <c r="G280" s="17"/>
    </row>
    <row r="281" spans="3:7" x14ac:dyDescent="0.25">
      <c r="C281" s="17"/>
      <c r="D281" s="17"/>
      <c r="E281" s="17"/>
      <c r="F281" s="17"/>
      <c r="G281" s="17"/>
    </row>
    <row r="282" spans="3:7" x14ac:dyDescent="0.25">
      <c r="C282" s="17"/>
      <c r="D282" s="17"/>
      <c r="E282" s="17"/>
      <c r="F282" s="17"/>
      <c r="G282" s="17"/>
    </row>
    <row r="283" spans="3:7" x14ac:dyDescent="0.25">
      <c r="C283" s="17"/>
      <c r="D283" s="17"/>
      <c r="E283" s="17"/>
      <c r="F283" s="17"/>
      <c r="G283" s="17"/>
    </row>
    <row r="284" spans="3:7" x14ac:dyDescent="0.25">
      <c r="C284" s="17"/>
      <c r="D284" s="17"/>
      <c r="E284" s="17"/>
      <c r="F284" s="17"/>
      <c r="G284" s="17"/>
    </row>
    <row r="285" spans="3:7" x14ac:dyDescent="0.25">
      <c r="C285" s="17"/>
      <c r="D285" s="17"/>
      <c r="E285" s="17"/>
      <c r="F285" s="17"/>
      <c r="G285" s="17"/>
    </row>
    <row r="286" spans="3:7" x14ac:dyDescent="0.25">
      <c r="C286" s="17"/>
      <c r="D286" s="17"/>
      <c r="E286" s="17"/>
      <c r="F286" s="17"/>
      <c r="G286" s="17"/>
    </row>
    <row r="287" spans="3:7" x14ac:dyDescent="0.25">
      <c r="C287" s="17"/>
      <c r="D287" s="17"/>
      <c r="E287" s="17"/>
      <c r="F287" s="17"/>
      <c r="G287" s="17"/>
    </row>
    <row r="288" spans="3:7" x14ac:dyDescent="0.25">
      <c r="C288" s="17"/>
      <c r="D288" s="17"/>
      <c r="E288" s="17"/>
      <c r="F288" s="17"/>
      <c r="G288" s="17"/>
    </row>
    <row r="289" spans="3:7" x14ac:dyDescent="0.25">
      <c r="C289" s="17"/>
      <c r="D289" s="17"/>
      <c r="E289" s="17"/>
      <c r="F289" s="17"/>
      <c r="G289" s="17"/>
    </row>
    <row r="290" spans="3:7" x14ac:dyDescent="0.25">
      <c r="C290" s="17"/>
      <c r="D290" s="17"/>
      <c r="E290" s="17"/>
      <c r="F290" s="17"/>
      <c r="G290" s="17"/>
    </row>
    <row r="291" spans="3:7" x14ac:dyDescent="0.25">
      <c r="C291" s="17"/>
      <c r="D291" s="17"/>
      <c r="E291" s="17"/>
      <c r="F291" s="17"/>
      <c r="G291" s="17"/>
    </row>
    <row r="292" spans="3:7" x14ac:dyDescent="0.25">
      <c r="C292" s="17"/>
      <c r="D292" s="17"/>
      <c r="E292" s="17"/>
      <c r="F292" s="17"/>
      <c r="G292" s="17"/>
    </row>
    <row r="293" spans="3:7" x14ac:dyDescent="0.25">
      <c r="C293" s="17"/>
      <c r="D293" s="17"/>
      <c r="E293" s="17"/>
      <c r="F293" s="17"/>
      <c r="G293" s="17"/>
    </row>
    <row r="294" spans="3:7" x14ac:dyDescent="0.25">
      <c r="C294" s="17"/>
      <c r="D294" s="17"/>
      <c r="E294" s="17"/>
      <c r="F294" s="17"/>
      <c r="G294" s="17"/>
    </row>
    <row r="295" spans="3:7" x14ac:dyDescent="0.25">
      <c r="C295" s="17"/>
      <c r="D295" s="17"/>
      <c r="E295" s="17"/>
      <c r="F295" s="17"/>
      <c r="G295" s="17"/>
    </row>
    <row r="296" spans="3:7" x14ac:dyDescent="0.25">
      <c r="C296" s="17"/>
      <c r="D296" s="17"/>
      <c r="E296" s="17"/>
      <c r="F296" s="17"/>
      <c r="G296" s="17"/>
    </row>
    <row r="297" spans="3:7" x14ac:dyDescent="0.25">
      <c r="C297" s="17"/>
      <c r="D297" s="17"/>
      <c r="E297" s="17"/>
      <c r="F297" s="17"/>
      <c r="G297" s="17"/>
    </row>
    <row r="298" spans="3:7" x14ac:dyDescent="0.25">
      <c r="C298" s="17"/>
      <c r="D298" s="17"/>
      <c r="E298" s="17"/>
      <c r="F298" s="17"/>
      <c r="G298" s="17"/>
    </row>
    <row r="299" spans="3:7" x14ac:dyDescent="0.25">
      <c r="C299" s="17"/>
      <c r="D299" s="17"/>
      <c r="E299" s="17"/>
      <c r="F299" s="17"/>
      <c r="G299" s="17"/>
    </row>
    <row r="300" spans="3:7" x14ac:dyDescent="0.25">
      <c r="C300" s="17"/>
      <c r="D300" s="17"/>
      <c r="E300" s="17"/>
      <c r="F300" s="17"/>
      <c r="G300" s="17"/>
    </row>
    <row r="301" spans="3:7" x14ac:dyDescent="0.25">
      <c r="C301" s="17"/>
      <c r="D301" s="17"/>
      <c r="E301" s="17"/>
      <c r="F301" s="17"/>
      <c r="G301" s="17"/>
    </row>
    <row r="302" spans="3:7" x14ac:dyDescent="0.25">
      <c r="C302" s="17"/>
      <c r="D302" s="17"/>
      <c r="E302" s="17"/>
      <c r="F302" s="17"/>
      <c r="G302" s="17"/>
    </row>
    <row r="303" spans="3:7" x14ac:dyDescent="0.25">
      <c r="C303" s="17"/>
      <c r="D303" s="17"/>
      <c r="E303" s="17"/>
      <c r="F303" s="17"/>
      <c r="G303" s="17"/>
    </row>
    <row r="304" spans="3:7" x14ac:dyDescent="0.25">
      <c r="C304" s="17"/>
      <c r="D304" s="17"/>
      <c r="E304" s="17"/>
      <c r="F304" s="17"/>
      <c r="G304" s="17"/>
    </row>
    <row r="305" spans="3:7" x14ac:dyDescent="0.25">
      <c r="C305" s="17"/>
      <c r="D305" s="17"/>
      <c r="E305" s="17"/>
      <c r="F305" s="17"/>
      <c r="G305" s="17"/>
    </row>
    <row r="306" spans="3:7" x14ac:dyDescent="0.25">
      <c r="C306" s="17"/>
      <c r="D306" s="17"/>
      <c r="E306" s="17"/>
      <c r="F306" s="17"/>
      <c r="G306" s="17"/>
    </row>
    <row r="307" spans="3:7" x14ac:dyDescent="0.25">
      <c r="C307" s="17"/>
      <c r="D307" s="17"/>
      <c r="E307" s="17"/>
      <c r="F307" s="17"/>
      <c r="G307" s="17"/>
    </row>
    <row r="308" spans="3:7" x14ac:dyDescent="0.25">
      <c r="C308" s="17"/>
      <c r="D308" s="17"/>
      <c r="E308" s="17"/>
      <c r="F308" s="17"/>
      <c r="G308" s="17"/>
    </row>
    <row r="309" spans="3:7" x14ac:dyDescent="0.25">
      <c r="C309" s="17"/>
      <c r="D309" s="17"/>
      <c r="E309" s="17"/>
      <c r="F309" s="17"/>
      <c r="G309" s="17"/>
    </row>
    <row r="310" spans="3:7" x14ac:dyDescent="0.25">
      <c r="C310" s="17"/>
      <c r="D310" s="17"/>
      <c r="E310" s="17"/>
      <c r="F310" s="17"/>
      <c r="G310" s="17"/>
    </row>
    <row r="311" spans="3:7" x14ac:dyDescent="0.25">
      <c r="C311" s="17"/>
      <c r="D311" s="17"/>
      <c r="E311" s="17"/>
      <c r="F311" s="17"/>
      <c r="G311" s="17"/>
    </row>
    <row r="312" spans="3:7" x14ac:dyDescent="0.25">
      <c r="C312" s="17"/>
      <c r="D312" s="17"/>
      <c r="E312" s="17"/>
      <c r="F312" s="17"/>
      <c r="G312" s="17"/>
    </row>
    <row r="313" spans="3:7" x14ac:dyDescent="0.25">
      <c r="C313" s="17"/>
      <c r="D313" s="17"/>
      <c r="E313" s="17"/>
      <c r="F313" s="17"/>
      <c r="G313" s="17"/>
    </row>
    <row r="314" spans="3:7" x14ac:dyDescent="0.25">
      <c r="C314" s="17"/>
      <c r="D314" s="17"/>
      <c r="E314" s="17"/>
      <c r="F314" s="17"/>
      <c r="G314" s="17"/>
    </row>
    <row r="315" spans="3:7" x14ac:dyDescent="0.25">
      <c r="C315" s="17"/>
      <c r="D315" s="17"/>
      <c r="E315" s="17"/>
      <c r="F315" s="17"/>
      <c r="G315" s="17"/>
    </row>
    <row r="316" spans="3:7" x14ac:dyDescent="0.25">
      <c r="C316" s="17"/>
      <c r="D316" s="17"/>
      <c r="E316" s="17"/>
      <c r="F316" s="17"/>
      <c r="G316" s="17"/>
    </row>
    <row r="317" spans="3:7" x14ac:dyDescent="0.25">
      <c r="C317" s="17"/>
      <c r="D317" s="17"/>
      <c r="E317" s="17"/>
      <c r="F317" s="17"/>
      <c r="G317" s="17"/>
    </row>
    <row r="318" spans="3:7" x14ac:dyDescent="0.25">
      <c r="C318" s="17"/>
      <c r="D318" s="17"/>
      <c r="E318" s="17"/>
      <c r="F318" s="17"/>
      <c r="G318" s="17"/>
    </row>
    <row r="319" spans="3:7" x14ac:dyDescent="0.25">
      <c r="C319" s="17"/>
      <c r="D319" s="17"/>
      <c r="E319" s="17"/>
      <c r="F319" s="17"/>
      <c r="G319" s="17"/>
    </row>
    <row r="320" spans="3:7" x14ac:dyDescent="0.25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M59"/>
  <sheetViews>
    <sheetView workbookViewId="0">
      <selection activeCell="E9" sqref="E9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8.7265625" style="12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6384" width="8.7265625" style="12"/>
  </cols>
  <sheetData>
    <row r="1" spans="1:13" ht="13" x14ac:dyDescent="0.3">
      <c r="A1" s="1" t="s">
        <v>82</v>
      </c>
    </row>
    <row r="2" spans="1:13" x14ac:dyDescent="0.25">
      <c r="A2" s="2" t="s">
        <v>71</v>
      </c>
    </row>
    <row r="3" spans="1:13" x14ac:dyDescent="0.25">
      <c r="A3" s="2"/>
    </row>
    <row r="4" spans="1:13" ht="13.5" thickBot="1" x14ac:dyDescent="0.35">
      <c r="A4" s="22" t="s">
        <v>77</v>
      </c>
    </row>
    <row r="5" spans="1:13" ht="13" thickBot="1" x14ac:dyDescent="0.3">
      <c r="A5" s="12" t="s">
        <v>78</v>
      </c>
      <c r="D5" s="23"/>
    </row>
    <row r="6" spans="1:13" ht="13.5" thickBot="1" x14ac:dyDescent="0.35">
      <c r="A6" s="12" t="s">
        <v>79</v>
      </c>
      <c r="D6" s="24">
        <f>+D5*(100%+D7)</f>
        <v>0</v>
      </c>
    </row>
    <row r="7" spans="1:13" x14ac:dyDescent="0.25">
      <c r="A7" s="12" t="s">
        <v>80</v>
      </c>
      <c r="D7" s="21">
        <f>+'Løntabel oktober 2018'!D7</f>
        <v>2.0299999999999999E-2</v>
      </c>
    </row>
    <row r="9" spans="1:13" x14ac:dyDescent="0.25">
      <c r="A9" s="12" t="s">
        <v>1</v>
      </c>
      <c r="D9" s="13">
        <v>5.5E-2</v>
      </c>
    </row>
    <row r="10" spans="1:13" x14ac:dyDescent="0.25">
      <c r="A10" s="12" t="s">
        <v>2</v>
      </c>
      <c r="D10" s="13">
        <v>0.11</v>
      </c>
    </row>
    <row r="13" spans="1:13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ht="13" x14ac:dyDescent="0.3">
      <c r="A15" s="2"/>
      <c r="B15" s="1" t="s">
        <v>9</v>
      </c>
      <c r="C15" s="2"/>
      <c r="D15" s="2"/>
      <c r="E15" s="2"/>
      <c r="F15" s="2"/>
      <c r="G15" s="2"/>
    </row>
    <row r="16" spans="1:13" ht="13" x14ac:dyDescent="0.3">
      <c r="A16" s="4">
        <v>19</v>
      </c>
      <c r="B16" s="5" t="s">
        <v>10</v>
      </c>
      <c r="C16" s="6">
        <f>+'Løntabel oktober 2018'!C15/160.33</f>
        <v>153.35340699925331</v>
      </c>
      <c r="D16" s="6">
        <f>+'Løntabel oktober 2018'!D15/160.33</f>
        <v>155.86475627393361</v>
      </c>
      <c r="E16" s="6">
        <f>+'Løntabel oktober 2018'!E15/160.33</f>
        <v>157.60349064495003</v>
      </c>
      <c r="F16" s="6">
        <f>+'Løntabel oktober 2018'!F15/160.33</f>
        <v>160.11491160675484</v>
      </c>
      <c r="G16" s="6">
        <f>+'Løntabel oktober 2018'!G15/160.33</f>
        <v>161.85371907301891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5">
      <c r="A17" s="2"/>
      <c r="B17" s="12" t="s">
        <v>16</v>
      </c>
      <c r="C17" s="14">
        <f>C16*$D$9</f>
        <v>8.4344373849589314</v>
      </c>
      <c r="D17" s="14">
        <f>D16*$D$9</f>
        <v>8.5725615950663485</v>
      </c>
      <c r="E17" s="14">
        <f>E16*$D$9</f>
        <v>8.6681919854722516</v>
      </c>
      <c r="F17" s="14">
        <f>F16*$D$9</f>
        <v>8.8063201383715164</v>
      </c>
      <c r="G17" s="14">
        <f>G16*$D$9</f>
        <v>8.9019545490160397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5">
      <c r="A18" s="2"/>
      <c r="B18" s="12" t="s">
        <v>22</v>
      </c>
      <c r="C18" s="14">
        <f>C16-C17</f>
        <v>144.91896961429438</v>
      </c>
      <c r="D18" s="14">
        <f>D16-D17</f>
        <v>147.29219467886725</v>
      </c>
      <c r="E18" s="14">
        <f>E16-E17</f>
        <v>148.93529865947778</v>
      </c>
      <c r="F18" s="14">
        <f>F16-F17</f>
        <v>151.30859146838333</v>
      </c>
      <c r="G18" s="14">
        <f>G16-G17</f>
        <v>152.95176452400287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5">
      <c r="A19" s="2"/>
      <c r="B19" s="12" t="s">
        <v>27</v>
      </c>
      <c r="C19" s="14">
        <f>C16*$D$10</f>
        <v>16.868874769917863</v>
      </c>
      <c r="D19" s="14">
        <f>D16*$D$10</f>
        <v>17.145123190132697</v>
      </c>
      <c r="E19" s="14">
        <f>E16*$D$10</f>
        <v>17.336383970944503</v>
      </c>
      <c r="F19" s="14">
        <f>F16*$D$10</f>
        <v>17.612640276743033</v>
      </c>
      <c r="G19" s="14">
        <f>G16*$D$10</f>
        <v>17.803909098032079</v>
      </c>
      <c r="I19" s="2"/>
      <c r="J19" s="8"/>
      <c r="K19" s="2"/>
    </row>
    <row r="20" spans="1:13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5">
      <c r="A22" s="4">
        <v>24</v>
      </c>
      <c r="B22" s="5" t="s">
        <v>10</v>
      </c>
      <c r="C22" s="6">
        <f>+'Løntabel oktober 2018'!C21/160.33</f>
        <v>165.5153377774501</v>
      </c>
      <c r="D22" s="6">
        <f>+'Løntabel oktober 2018'!D21/160.33</f>
        <v>168.01122355023855</v>
      </c>
      <c r="E22" s="6">
        <f>+'Løntabel oktober 2018'!E21/160.33</f>
        <v>169.73946418427238</v>
      </c>
      <c r="F22" s="6">
        <f>+'Løntabel oktober 2018'!F21/160.33</f>
        <v>172.23534995706081</v>
      </c>
      <c r="G22" s="6">
        <f>+'Løntabel oktober 2018'!G21/160.33</f>
        <v>173.96292065992321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5">
      <c r="A23" s="2"/>
      <c r="B23" s="2" t="s">
        <v>16</v>
      </c>
      <c r="C23" s="14">
        <f>C22*$D$9</f>
        <v>9.1033435777597553</v>
      </c>
      <c r="D23" s="14">
        <f>D22*$D$9</f>
        <v>9.2406172952631209</v>
      </c>
      <c r="E23" s="14">
        <f>E22*$D$9</f>
        <v>9.3356705301349816</v>
      </c>
      <c r="F23" s="14">
        <f>F22*$D$9</f>
        <v>9.4729442476383436</v>
      </c>
      <c r="G23" s="14">
        <f>G22*$D$9</f>
        <v>9.5679606362957763</v>
      </c>
      <c r="I23" s="2" t="s">
        <v>42</v>
      </c>
      <c r="K23" s="2" t="s">
        <v>43</v>
      </c>
      <c r="L23" s="2" t="s">
        <v>44</v>
      </c>
    </row>
    <row r="24" spans="1:13" x14ac:dyDescent="0.25">
      <c r="A24" s="2"/>
      <c r="B24" s="2" t="s">
        <v>22</v>
      </c>
      <c r="C24" s="14">
        <f>C22-C23</f>
        <v>156.41199419969035</v>
      </c>
      <c r="D24" s="14">
        <f>D22-D23</f>
        <v>158.77060625497543</v>
      </c>
      <c r="E24" s="14">
        <f>E22-E23</f>
        <v>160.40379365413739</v>
      </c>
      <c r="F24" s="14">
        <f>F22-F23</f>
        <v>162.76240570942247</v>
      </c>
      <c r="G24" s="14">
        <f>G22-G23</f>
        <v>164.39496002362745</v>
      </c>
      <c r="I24" s="2"/>
      <c r="K24" s="2"/>
      <c r="L24" s="2"/>
    </row>
    <row r="25" spans="1:13" x14ac:dyDescent="0.25">
      <c r="A25" s="2"/>
      <c r="B25" s="2" t="s">
        <v>27</v>
      </c>
      <c r="C25" s="14">
        <f>C22*$D$10</f>
        <v>18.206687155519511</v>
      </c>
      <c r="D25" s="14">
        <f>D22*$D$10</f>
        <v>18.481234590526242</v>
      </c>
      <c r="E25" s="14">
        <f>E22*$D$10</f>
        <v>18.671341060269963</v>
      </c>
      <c r="F25" s="14">
        <f>F22*$D$10</f>
        <v>18.945888495276687</v>
      </c>
      <c r="G25" s="14">
        <f>G22*$D$10</f>
        <v>19.135921272591553</v>
      </c>
      <c r="I25" s="2" t="s">
        <v>45</v>
      </c>
      <c r="K25" s="12" t="s">
        <v>46</v>
      </c>
      <c r="L25" s="12" t="s">
        <v>47</v>
      </c>
    </row>
    <row r="26" spans="1:13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5">
      <c r="A27" s="4">
        <v>25</v>
      </c>
      <c r="B27" s="5" t="s">
        <v>10</v>
      </c>
      <c r="C27" s="6">
        <f>+'Løntabel oktober 2018'!C26/160.33</f>
        <v>168.18304024230264</v>
      </c>
      <c r="D27" s="6">
        <f>+'Løntabel oktober 2018'!D26/160.33</f>
        <v>170.60080190213534</v>
      </c>
      <c r="E27" s="6">
        <f>+'Løntabel oktober 2018'!E26/160.33</f>
        <v>172.27444723631282</v>
      </c>
      <c r="F27" s="6">
        <f>+'Løntabel oktober 2018'!F26/160.33</f>
        <v>174.69347360757641</v>
      </c>
      <c r="G27" s="6">
        <f>+'Løntabel oktober 2018'!G26/160.33</f>
        <v>176.36705180464236</v>
      </c>
      <c r="I27" s="2" t="s">
        <v>51</v>
      </c>
      <c r="L27" s="12" t="s">
        <v>52</v>
      </c>
    </row>
    <row r="28" spans="1:13" x14ac:dyDescent="0.25">
      <c r="A28" s="2"/>
      <c r="B28" s="2" t="s">
        <v>16</v>
      </c>
      <c r="C28" s="14">
        <f>C27*$D$9</f>
        <v>9.2500672133266448</v>
      </c>
      <c r="D28" s="14">
        <f>D27*$D$9</f>
        <v>9.3830441046174435</v>
      </c>
      <c r="E28" s="14">
        <f>E27*$D$9</f>
        <v>9.4750945979972059</v>
      </c>
      <c r="F28" s="14">
        <f>F27*$D$9</f>
        <v>9.6081410484167034</v>
      </c>
      <c r="G28" s="14">
        <f>G27*$D$9</f>
        <v>9.7001878492553306</v>
      </c>
      <c r="I28" s="11" t="s">
        <v>53</v>
      </c>
      <c r="L28" s="12" t="s">
        <v>54</v>
      </c>
    </row>
    <row r="29" spans="1:13" x14ac:dyDescent="0.25">
      <c r="A29" s="2"/>
      <c r="B29" s="2" t="s">
        <v>22</v>
      </c>
      <c r="C29" s="14">
        <f>C27-C28</f>
        <v>158.93297302897599</v>
      </c>
      <c r="D29" s="14">
        <f>D27-D28</f>
        <v>161.21775779751789</v>
      </c>
      <c r="E29" s="14">
        <f>E27-E28</f>
        <v>162.79935263831561</v>
      </c>
      <c r="F29" s="14">
        <f>F27-F28</f>
        <v>165.0853325591597</v>
      </c>
      <c r="G29" s="14">
        <f>G27-G28</f>
        <v>166.66686395538702</v>
      </c>
      <c r="I29" s="11"/>
    </row>
    <row r="30" spans="1:13" x14ac:dyDescent="0.25">
      <c r="A30" s="2"/>
      <c r="B30" s="2" t="s">
        <v>27</v>
      </c>
      <c r="C30" s="14">
        <f>C27*$D$10</f>
        <v>18.50013442665329</v>
      </c>
      <c r="D30" s="14">
        <f>D27*$D$10</f>
        <v>18.766088209234887</v>
      </c>
      <c r="E30" s="14">
        <f>E27*$D$10</f>
        <v>18.950189195994412</v>
      </c>
      <c r="F30" s="14">
        <f>F27*$D$10</f>
        <v>19.216282096833407</v>
      </c>
      <c r="G30" s="14">
        <f>G27*$D$10</f>
        <v>19.400375698510661</v>
      </c>
      <c r="I30" s="11" t="s">
        <v>55</v>
      </c>
      <c r="L30" s="2" t="s">
        <v>56</v>
      </c>
    </row>
    <row r="31" spans="1:13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5">
      <c r="A32" s="4">
        <v>26</v>
      </c>
      <c r="B32" s="5" t="s">
        <v>10</v>
      </c>
      <c r="C32" s="6">
        <f>+'Løntabel oktober 2018'!C31/160.33</f>
        <v>170.91210077963888</v>
      </c>
      <c r="D32" s="6">
        <f>+'Løntabel oktober 2018'!D31/160.33</f>
        <v>173.24737070252726</v>
      </c>
      <c r="E32" s="6">
        <f>+'Løntabel oktober 2018'!E31/160.33</f>
        <v>174.86326292329986</v>
      </c>
      <c r="F32" s="6">
        <f>+'Løntabel oktober 2018'!F31/160.33</f>
        <v>177.19802749123036</v>
      </c>
      <c r="G32" s="6">
        <f>+'Løntabel oktober 2018'!G31/160.33</f>
        <v>178.81397792143053</v>
      </c>
      <c r="L32" s="12" t="s">
        <v>59</v>
      </c>
    </row>
    <row r="33" spans="1:12" x14ac:dyDescent="0.25">
      <c r="A33" s="2"/>
      <c r="B33" s="2" t="s">
        <v>16</v>
      </c>
      <c r="C33" s="14">
        <f>C32*$D$9</f>
        <v>9.4001655428801385</v>
      </c>
      <c r="D33" s="14">
        <f>D32*$D$9</f>
        <v>9.528605388638999</v>
      </c>
      <c r="E33" s="14">
        <f>E32*$D$9</f>
        <v>9.6174794607814924</v>
      </c>
      <c r="F33" s="14">
        <f>F32*$D$9</f>
        <v>9.7458915120176695</v>
      </c>
      <c r="G33" s="14">
        <f>G32*$D$9</f>
        <v>9.8347687856786798</v>
      </c>
      <c r="L33" s="12" t="s">
        <v>60</v>
      </c>
    </row>
    <row r="34" spans="1:12" x14ac:dyDescent="0.25">
      <c r="A34" s="2"/>
      <c r="B34" s="2" t="s">
        <v>22</v>
      </c>
      <c r="C34" s="14">
        <f>C32-C33</f>
        <v>161.51193523675875</v>
      </c>
      <c r="D34" s="14">
        <f>D32-D33</f>
        <v>163.71876531388827</v>
      </c>
      <c r="E34" s="14">
        <f>E32-E33</f>
        <v>165.24578346251838</v>
      </c>
      <c r="F34" s="14">
        <f>F32-F33</f>
        <v>167.4521359792127</v>
      </c>
      <c r="G34" s="14">
        <f>G32-G33</f>
        <v>168.97920913575186</v>
      </c>
      <c r="L34" s="12" t="s">
        <v>61</v>
      </c>
    </row>
    <row r="35" spans="1:12" x14ac:dyDescent="0.25">
      <c r="A35" s="2"/>
      <c r="B35" s="2" t="s">
        <v>27</v>
      </c>
      <c r="C35" s="14">
        <f>C32*$D$10</f>
        <v>18.800331085760277</v>
      </c>
      <c r="D35" s="14">
        <f>D32*$D$10</f>
        <v>19.057210777277998</v>
      </c>
      <c r="E35" s="14">
        <f>E32*$D$10</f>
        <v>19.234958921562985</v>
      </c>
      <c r="F35" s="14">
        <f>F32*$D$10</f>
        <v>19.491783024035339</v>
      </c>
      <c r="G35" s="14">
        <f>G32*$D$10</f>
        <v>19.66953757135736</v>
      </c>
      <c r="L35" s="12" t="s">
        <v>62</v>
      </c>
    </row>
    <row r="36" spans="1:12" x14ac:dyDescent="0.25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5">
      <c r="A37" s="4">
        <v>28</v>
      </c>
      <c r="B37" s="5" t="s">
        <v>10</v>
      </c>
      <c r="C37" s="6">
        <f>+'Løntabel oktober 2018'!C36/160.33</f>
        <v>176.55683211149787</v>
      </c>
      <c r="D37" s="6">
        <f>+'Løntabel oktober 2018'!D36/160.33</f>
        <v>178.70668935151926</v>
      </c>
      <c r="E37" s="6">
        <f>+'Løntabel oktober 2018'!E36/160.33</f>
        <v>180.19492200282971</v>
      </c>
      <c r="F37" s="6">
        <f>+'Løntabel oktober 2018'!F36/160.33</f>
        <v>182.34477924285108</v>
      </c>
      <c r="G37" s="6">
        <f>+'Løntabel oktober 2018'!G36/160.33</f>
        <v>183.83244832977587</v>
      </c>
      <c r="L37" s="12" t="s">
        <v>64</v>
      </c>
    </row>
    <row r="38" spans="1:12" x14ac:dyDescent="0.25">
      <c r="A38" s="2"/>
      <c r="B38" s="2" t="s">
        <v>16</v>
      </c>
      <c r="C38" s="14">
        <f>C37*$D$9</f>
        <v>9.7106257661323827</v>
      </c>
      <c r="D38" s="14">
        <f>D37*$D$9</f>
        <v>9.8288679143335589</v>
      </c>
      <c r="E38" s="14">
        <f>E37*$D$9</f>
        <v>9.9107207101556352</v>
      </c>
      <c r="F38" s="14">
        <f>F37*$D$9</f>
        <v>10.02896285835681</v>
      </c>
      <c r="G38" s="14">
        <f>G37*$D$9</f>
        <v>10.110784658137673</v>
      </c>
      <c r="L38" s="2" t="s">
        <v>65</v>
      </c>
    </row>
    <row r="39" spans="1:12" x14ac:dyDescent="0.25">
      <c r="A39" s="2"/>
      <c r="B39" s="2" t="s">
        <v>22</v>
      </c>
      <c r="C39" s="14">
        <f>C37-C38</f>
        <v>166.84620634536549</v>
      </c>
      <c r="D39" s="14">
        <f>D37-D38</f>
        <v>168.8778214371857</v>
      </c>
      <c r="E39" s="14">
        <f>E37-E38</f>
        <v>170.28420129267408</v>
      </c>
      <c r="F39" s="14">
        <f>F37-F38</f>
        <v>172.31581638449427</v>
      </c>
      <c r="G39" s="14">
        <f>G37-G38</f>
        <v>173.7216636716382</v>
      </c>
      <c r="L39" s="12" t="s">
        <v>66</v>
      </c>
    </row>
    <row r="40" spans="1:12" x14ac:dyDescent="0.25">
      <c r="A40" s="2"/>
      <c r="B40" s="2" t="s">
        <v>27</v>
      </c>
      <c r="C40" s="14">
        <f>C37*$D$10</f>
        <v>19.421251532264765</v>
      </c>
      <c r="D40" s="14">
        <f>D37*$D$10</f>
        <v>19.657735828667118</v>
      </c>
      <c r="E40" s="14">
        <f>E37*$D$10</f>
        <v>19.82144142031127</v>
      </c>
      <c r="F40" s="14">
        <f>F37*$D$10</f>
        <v>20.057925716713619</v>
      </c>
      <c r="G40" s="14">
        <f>G37*$D$10</f>
        <v>20.221569316275346</v>
      </c>
    </row>
    <row r="41" spans="1:12" x14ac:dyDescent="0.25">
      <c r="A41" s="4">
        <v>29</v>
      </c>
      <c r="B41" s="5" t="s">
        <v>10</v>
      </c>
      <c r="C41" s="6">
        <f>+'Løntabel oktober 2018'!C40/160.33</f>
        <v>179.47440493582206</v>
      </c>
      <c r="D41" s="6">
        <f>+'Løntabel oktober 2018'!D40/160.33</f>
        <v>181.5225388042401</v>
      </c>
      <c r="E41" s="6">
        <f>+'Løntabel oktober 2018'!E40/160.33</f>
        <v>182.94011457070411</v>
      </c>
      <c r="F41" s="6">
        <f>+'Løntabel oktober 2018'!F40/160.33</f>
        <v>184.98768487473657</v>
      </c>
      <c r="G41" s="6">
        <f>+'Løntabel oktober 2018'!G40/160.33</f>
        <v>186.40582420558627</v>
      </c>
    </row>
    <row r="42" spans="1:12" x14ac:dyDescent="0.25">
      <c r="A42" s="2"/>
      <c r="B42" s="2" t="s">
        <v>16</v>
      </c>
      <c r="C42" s="14">
        <f>C41*$D$9</f>
        <v>9.8710922714702143</v>
      </c>
      <c r="D42" s="14">
        <f>D41*$D$9</f>
        <v>9.9837396342332063</v>
      </c>
      <c r="E42" s="14">
        <f>E41*$D$9</f>
        <v>10.061706301388726</v>
      </c>
      <c r="F42" s="14">
        <f>F41*$D$9</f>
        <v>10.174322668110511</v>
      </c>
      <c r="G42" s="14">
        <f>G41*$D$9</f>
        <v>10.252320331307246</v>
      </c>
    </row>
    <row r="43" spans="1:12" x14ac:dyDescent="0.25">
      <c r="A43" s="2"/>
      <c r="B43" s="2" t="s">
        <v>22</v>
      </c>
      <c r="C43" s="14">
        <f>C41-C42</f>
        <v>169.60331266435185</v>
      </c>
      <c r="D43" s="14">
        <f>D41-D42</f>
        <v>171.53879917000688</v>
      </c>
      <c r="E43" s="14">
        <f>E41-E42</f>
        <v>172.87840826931537</v>
      </c>
      <c r="F43" s="14">
        <f>F41-F42</f>
        <v>174.81336220662607</v>
      </c>
      <c r="G43" s="14">
        <f>G41-G42</f>
        <v>176.15350387427901</v>
      </c>
    </row>
    <row r="44" spans="1:12" x14ac:dyDescent="0.25">
      <c r="A44" s="2"/>
      <c r="B44" s="2" t="s">
        <v>27</v>
      </c>
      <c r="C44" s="14">
        <f>C41*$D$10</f>
        <v>19.742184542940429</v>
      </c>
      <c r="D44" s="14">
        <f>D41*$D$10</f>
        <v>19.967479268466413</v>
      </c>
      <c r="E44" s="14">
        <f>E41*$D$10</f>
        <v>20.123412602777453</v>
      </c>
      <c r="F44" s="14">
        <f>F41*$D$10</f>
        <v>20.348645336221022</v>
      </c>
      <c r="G44" s="14">
        <f>G41*$D$10</f>
        <v>20.504640662614491</v>
      </c>
    </row>
    <row r="45" spans="1:12" x14ac:dyDescent="0.25">
      <c r="A45" s="4">
        <v>30</v>
      </c>
      <c r="B45" s="5" t="s">
        <v>10</v>
      </c>
      <c r="C45" s="6">
        <f>+'Løntabel oktober 2018'!C44/160.33</f>
        <v>182.45520534206977</v>
      </c>
      <c r="D45" s="6">
        <f>+'Løntabel oktober 2018'!D44/160.33</f>
        <v>184.39425157668498</v>
      </c>
      <c r="E45" s="6">
        <f>+'Løntabel oktober 2018'!E44/160.33</f>
        <v>185.73736639869972</v>
      </c>
      <c r="F45" s="6">
        <f>+'Løntabel oktober 2018'!F44/160.33</f>
        <v>187.67638011295324</v>
      </c>
      <c r="G45" s="6">
        <f>+'Løntabel oktober 2018'!G44/160.33</f>
        <v>189.01893137058238</v>
      </c>
    </row>
    <row r="46" spans="1:12" x14ac:dyDescent="0.25">
      <c r="A46" s="2"/>
      <c r="B46" s="2" t="s">
        <v>16</v>
      </c>
      <c r="C46" s="14">
        <f>C45*$D$9</f>
        <v>10.035036293813837</v>
      </c>
      <c r="D46" s="14">
        <f>D45*$D$9</f>
        <v>10.141683836717673</v>
      </c>
      <c r="E46" s="14">
        <f>E45*$D$9</f>
        <v>10.215555151928484</v>
      </c>
      <c r="F46" s="14">
        <f>F45*$D$9</f>
        <v>10.322200906212428</v>
      </c>
      <c r="G46" s="14">
        <f>G45*$D$9</f>
        <v>10.396041225382032</v>
      </c>
    </row>
    <row r="47" spans="1:12" x14ac:dyDescent="0.25">
      <c r="A47" s="2"/>
      <c r="B47" s="2" t="s">
        <v>22</v>
      </c>
      <c r="C47" s="14">
        <f>C45-C46</f>
        <v>172.42016904825593</v>
      </c>
      <c r="D47" s="14">
        <f>D45-D46</f>
        <v>174.2525677399673</v>
      </c>
      <c r="E47" s="14">
        <f>E45-E46</f>
        <v>175.52181124677122</v>
      </c>
      <c r="F47" s="14">
        <f>F45-F46</f>
        <v>177.35417920674081</v>
      </c>
      <c r="G47" s="14">
        <f>G45-G46</f>
        <v>178.62289014520036</v>
      </c>
    </row>
    <row r="48" spans="1:12" x14ac:dyDescent="0.25">
      <c r="A48" s="2"/>
      <c r="B48" s="2" t="s">
        <v>27</v>
      </c>
      <c r="C48" s="14">
        <f>C45*$D$10</f>
        <v>20.070072587627674</v>
      </c>
      <c r="D48" s="14">
        <f>D45*$D$10</f>
        <v>20.283367673435347</v>
      </c>
      <c r="E48" s="14">
        <f>E45*$D$10</f>
        <v>20.431110303856968</v>
      </c>
      <c r="F48" s="14">
        <f>F45*$D$10</f>
        <v>20.644401812424857</v>
      </c>
      <c r="G48" s="14">
        <f>G45*$D$10</f>
        <v>20.792082450764063</v>
      </c>
    </row>
    <row r="49" spans="1:7" x14ac:dyDescent="0.25">
      <c r="A49" s="2"/>
      <c r="B49" s="2"/>
      <c r="C49" s="14"/>
      <c r="D49" s="14"/>
      <c r="E49" s="14"/>
      <c r="F49" s="14"/>
      <c r="G49" s="14"/>
    </row>
    <row r="50" spans="1:7" x14ac:dyDescent="0.25">
      <c r="A50" s="4">
        <v>31</v>
      </c>
      <c r="B50" s="5" t="s">
        <v>10</v>
      </c>
      <c r="C50" s="6">
        <f>+'Løntabel oktober 2018'!C49/160.33</f>
        <v>185.5035576242181</v>
      </c>
      <c r="D50" s="6">
        <f>+'Løntabel oktober 2018'!D49/160.33</f>
        <v>187.32788598599916</v>
      </c>
      <c r="E50" s="6">
        <f>+'Løntabel oktober 2018'!E49/160.33</f>
        <v>188.59041110087111</v>
      </c>
      <c r="F50" s="6">
        <f>+'Løntabel oktober 2018'!F49/160.33</f>
        <v>190.41473946265216</v>
      </c>
      <c r="G50" s="6">
        <f>+'Løntabel oktober 2018'!G49/160.33</f>
        <v>191.67726457752408</v>
      </c>
    </row>
    <row r="51" spans="1:7" x14ac:dyDescent="0.25">
      <c r="A51" s="2"/>
      <c r="B51" s="2" t="s">
        <v>16</v>
      </c>
      <c r="C51" s="14">
        <f>C50*$D$9</f>
        <v>10.202695669331996</v>
      </c>
      <c r="D51" s="14">
        <f>D50*$D$9</f>
        <v>10.303033729229954</v>
      </c>
      <c r="E51" s="14">
        <f>E50*$D$9</f>
        <v>10.372472610547911</v>
      </c>
      <c r="F51" s="14">
        <f>F50*$D$9</f>
        <v>10.472810670445869</v>
      </c>
      <c r="G51" s="14">
        <f>G50*$D$9</f>
        <v>10.542249551763824</v>
      </c>
    </row>
    <row r="52" spans="1:7" x14ac:dyDescent="0.25">
      <c r="A52" s="2"/>
      <c r="B52" s="2" t="s">
        <v>22</v>
      </c>
      <c r="C52" s="14">
        <f>C50-C51</f>
        <v>175.3008619548861</v>
      </c>
      <c r="D52" s="14">
        <f>D50-D51</f>
        <v>177.02485225676921</v>
      </c>
      <c r="E52" s="14">
        <f>E50-E51</f>
        <v>178.21793849032321</v>
      </c>
      <c r="F52" s="14">
        <f>F50-F51</f>
        <v>179.94192879220628</v>
      </c>
      <c r="G52" s="14">
        <f>G50-G51</f>
        <v>181.13501502576025</v>
      </c>
    </row>
    <row r="53" spans="1:7" x14ac:dyDescent="0.25">
      <c r="A53" s="2"/>
      <c r="B53" s="2" t="s">
        <v>27</v>
      </c>
      <c r="C53" s="14">
        <f>C50*$D$10</f>
        <v>20.405391338663993</v>
      </c>
      <c r="D53" s="14">
        <f>D50*$D$10</f>
        <v>20.606067458459908</v>
      </c>
      <c r="E53" s="14">
        <f>E50*$D$10</f>
        <v>20.744945221095822</v>
      </c>
      <c r="F53" s="14">
        <f>F50*$D$10</f>
        <v>20.945621340891737</v>
      </c>
      <c r="G53" s="14">
        <f>G50*$D$10</f>
        <v>21.084499103527648</v>
      </c>
    </row>
    <row r="54" spans="1:7" ht="13" x14ac:dyDescent="0.3">
      <c r="A54" s="2"/>
      <c r="B54" s="1"/>
      <c r="C54" s="2"/>
      <c r="D54" s="2"/>
      <c r="E54" s="2"/>
      <c r="F54" s="2"/>
      <c r="G54" s="2"/>
    </row>
    <row r="55" spans="1:7" ht="13" x14ac:dyDescent="0.3">
      <c r="A55" s="2"/>
      <c r="B55" s="1" t="s">
        <v>67</v>
      </c>
      <c r="C55" s="2"/>
      <c r="D55" s="2"/>
      <c r="E55" s="2"/>
      <c r="F55" s="2"/>
      <c r="G55" s="2"/>
    </row>
    <row r="56" spans="1:7" x14ac:dyDescent="0.25">
      <c r="A56" s="4">
        <v>39</v>
      </c>
      <c r="B56" s="5" t="s">
        <v>10</v>
      </c>
      <c r="C56" s="6">
        <f>+'Løntabel oktober 2018'!C55/160.33</f>
        <v>212.66073912928658</v>
      </c>
      <c r="D56" s="6">
        <f>+'Løntabel oktober 2018'!D55/160.33</f>
        <v>213.28453445861322</v>
      </c>
      <c r="E56" s="6">
        <f>+'Løntabel oktober 2018'!E55/160.33</f>
        <v>213.71610615128677</v>
      </c>
      <c r="F56" s="6">
        <f>+'Løntabel oktober 2018'!F55/160.33</f>
        <v>214.33994966177198</v>
      </c>
      <c r="G56" s="6">
        <f>+'Løntabel oktober 2018'!G55/160.33</f>
        <v>214.77220354553796</v>
      </c>
    </row>
    <row r="57" spans="1:7" x14ac:dyDescent="0.25">
      <c r="A57" s="2"/>
      <c r="B57" s="2" t="s">
        <v>16</v>
      </c>
      <c r="C57" s="14">
        <f>C56*$D$9</f>
        <v>11.696340652110763</v>
      </c>
      <c r="D57" s="14">
        <f>D56*$D$9</f>
        <v>11.730649395223727</v>
      </c>
      <c r="E57" s="14">
        <f>E56*$D$9</f>
        <v>11.754385838320772</v>
      </c>
      <c r="F57" s="14">
        <f>F56*$D$9</f>
        <v>11.788697231397459</v>
      </c>
      <c r="G57" s="14">
        <f>G56*$D$9</f>
        <v>11.812471195004589</v>
      </c>
    </row>
    <row r="58" spans="1:7" x14ac:dyDescent="0.25">
      <c r="A58" s="2"/>
      <c r="B58" s="2" t="s">
        <v>22</v>
      </c>
      <c r="C58" s="14">
        <f>C56-C57</f>
        <v>200.96439847717582</v>
      </c>
      <c r="D58" s="14">
        <f>D56-D57</f>
        <v>201.55388506338949</v>
      </c>
      <c r="E58" s="14">
        <f>E56-E57</f>
        <v>201.96172031296601</v>
      </c>
      <c r="F58" s="14">
        <f>F56-F57</f>
        <v>202.55125243037452</v>
      </c>
      <c r="G58" s="14">
        <f>G56-G57</f>
        <v>202.95973235053339</v>
      </c>
    </row>
    <row r="59" spans="1:7" x14ac:dyDescent="0.25">
      <c r="A59" s="2"/>
      <c r="B59" s="2" t="s">
        <v>27</v>
      </c>
      <c r="C59" s="14">
        <f>C56*$D$10</f>
        <v>23.392681304221526</v>
      </c>
      <c r="D59" s="14">
        <f>D56*$D$10</f>
        <v>23.461298790447454</v>
      </c>
      <c r="E59" s="14">
        <f>E56*$D$10</f>
        <v>23.508771676641544</v>
      </c>
      <c r="F59" s="14">
        <f>F56*$D$10</f>
        <v>23.577394462794917</v>
      </c>
      <c r="G59" s="14">
        <f>G56*$D$10</f>
        <v>23.624942390009178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63" sqref="A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1.7265625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72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  <c r="F5" s="2"/>
    </row>
    <row r="6" spans="1:15" ht="13.5" thickBot="1" x14ac:dyDescent="0.35">
      <c r="A6" s="12" t="s">
        <v>79</v>
      </c>
      <c r="D6" s="24">
        <f>+D5*(100%+D7)</f>
        <v>0</v>
      </c>
      <c r="F6" s="2"/>
    </row>
    <row r="7" spans="1:15" x14ac:dyDescent="0.25">
      <c r="A7" s="12" t="s">
        <v>80</v>
      </c>
      <c r="D7" s="20">
        <f>+C15/'Løntabel oktober 2018'!C15-1</f>
        <v>3.2343428403410757E-2</v>
      </c>
      <c r="F7" s="2"/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5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5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5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5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5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5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5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5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5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5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5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5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5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5">
      <c r="A59" s="2" t="s">
        <v>28</v>
      </c>
      <c r="E59" s="9"/>
      <c r="O59" s="2"/>
    </row>
    <row r="61" spans="1:15" ht="13" x14ac:dyDescent="0.3">
      <c r="A61" s="22" t="s">
        <v>73</v>
      </c>
      <c r="D61" s="14">
        <v>3.51</v>
      </c>
      <c r="F61" s="19"/>
      <c r="G61" s="19"/>
    </row>
    <row r="62" spans="1:15" x14ac:dyDescent="0.25">
      <c r="A62" s="12" t="s">
        <v>81</v>
      </c>
      <c r="D62" s="14">
        <v>-0.21</v>
      </c>
      <c r="F62" s="19"/>
      <c r="G62" s="19"/>
    </row>
    <row r="63" spans="1:15" x14ac:dyDescent="0.25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5">
      <c r="C64" s="19"/>
      <c r="D64" s="19"/>
      <c r="E64" s="19"/>
      <c r="F64" s="19"/>
      <c r="G64" s="19"/>
    </row>
    <row r="65" spans="3:7" x14ac:dyDescent="0.25">
      <c r="C65" s="19"/>
      <c r="D65" s="19"/>
      <c r="E65" s="19"/>
      <c r="F65" s="19"/>
      <c r="G65" s="19"/>
    </row>
    <row r="66" spans="3:7" x14ac:dyDescent="0.25">
      <c r="C66" s="19"/>
      <c r="D66" s="19"/>
      <c r="E66" s="19"/>
      <c r="F66" s="19"/>
      <c r="G66" s="19"/>
    </row>
    <row r="67" spans="3:7" x14ac:dyDescent="0.25">
      <c r="C67" s="19"/>
      <c r="D67" s="19"/>
      <c r="E67" s="19"/>
      <c r="F67" s="19"/>
      <c r="G67" s="19"/>
    </row>
    <row r="68" spans="3:7" x14ac:dyDescent="0.25">
      <c r="C68" s="19"/>
      <c r="D68" s="19"/>
      <c r="E68" s="19"/>
      <c r="F68" s="19"/>
      <c r="G68" s="19"/>
    </row>
    <row r="69" spans="3:7" x14ac:dyDescent="0.25">
      <c r="C69" s="19"/>
      <c r="D69" s="19"/>
      <c r="E69" s="19"/>
      <c r="F69" s="19"/>
      <c r="G69" s="19"/>
    </row>
    <row r="70" spans="3:7" x14ac:dyDescent="0.25">
      <c r="C70" s="19"/>
      <c r="D70" s="19"/>
      <c r="E70" s="19"/>
      <c r="F70" s="19"/>
      <c r="G70" s="19"/>
    </row>
    <row r="71" spans="3:7" x14ac:dyDescent="0.25">
      <c r="C71" s="19"/>
      <c r="D71" s="19"/>
      <c r="E71" s="19"/>
      <c r="F71" s="19"/>
      <c r="G71" s="19"/>
    </row>
    <row r="72" spans="3:7" x14ac:dyDescent="0.25">
      <c r="C72" s="19"/>
      <c r="D72" s="19"/>
      <c r="E72" s="19"/>
      <c r="F72" s="19"/>
      <c r="G72" s="19"/>
    </row>
    <row r="73" spans="3:7" x14ac:dyDescent="0.25">
      <c r="C73" s="19"/>
      <c r="D73" s="19"/>
      <c r="E73" s="19"/>
      <c r="F73" s="19"/>
      <c r="G73" s="19"/>
    </row>
    <row r="74" spans="3:7" x14ac:dyDescent="0.25">
      <c r="C74" s="19"/>
      <c r="D74" s="19"/>
      <c r="E74" s="19"/>
      <c r="F74" s="19"/>
      <c r="G74" s="19"/>
    </row>
    <row r="75" spans="3:7" x14ac:dyDescent="0.25">
      <c r="C75" s="19"/>
      <c r="D75" s="19"/>
      <c r="E75" s="19"/>
      <c r="F75" s="19"/>
      <c r="G75" s="19"/>
    </row>
    <row r="76" spans="3:7" x14ac:dyDescent="0.25">
      <c r="C76" s="19"/>
      <c r="D76" s="19"/>
      <c r="E76" s="19"/>
      <c r="F76" s="19"/>
      <c r="G76" s="19"/>
    </row>
    <row r="77" spans="3:7" x14ac:dyDescent="0.25">
      <c r="C77" s="19"/>
      <c r="D77" s="19"/>
      <c r="E77" s="19"/>
      <c r="F77" s="19"/>
      <c r="G77" s="19"/>
    </row>
    <row r="78" spans="3:7" x14ac:dyDescent="0.25">
      <c r="C78" s="19"/>
      <c r="D78" s="19"/>
      <c r="E78" s="19"/>
      <c r="F78" s="19"/>
      <c r="G78" s="19"/>
    </row>
    <row r="79" spans="3:7" x14ac:dyDescent="0.25">
      <c r="C79" s="19"/>
      <c r="D79" s="19"/>
      <c r="E79" s="19"/>
      <c r="F79" s="19"/>
      <c r="G79" s="19"/>
    </row>
    <row r="80" spans="3:7" x14ac:dyDescent="0.25">
      <c r="C80" s="19"/>
      <c r="D80" s="19"/>
      <c r="E80" s="19"/>
      <c r="F80" s="19"/>
      <c r="G80" s="19"/>
    </row>
    <row r="81" spans="3:7" x14ac:dyDescent="0.25">
      <c r="C81" s="19"/>
      <c r="D81" s="19"/>
      <c r="E81" s="19"/>
      <c r="F81" s="19"/>
      <c r="G81" s="19"/>
    </row>
    <row r="82" spans="3:7" x14ac:dyDescent="0.25">
      <c r="C82" s="19"/>
      <c r="D82" s="19"/>
      <c r="E82" s="19"/>
      <c r="F82" s="19"/>
      <c r="G82" s="19"/>
    </row>
    <row r="83" spans="3:7" x14ac:dyDescent="0.25">
      <c r="C83" s="19"/>
      <c r="D83" s="19"/>
      <c r="E83" s="19"/>
      <c r="F83" s="19"/>
      <c r="G83" s="19"/>
    </row>
    <row r="84" spans="3:7" x14ac:dyDescent="0.25">
      <c r="C84" s="19"/>
      <c r="D84" s="19"/>
      <c r="E84" s="19"/>
      <c r="F84" s="19"/>
      <c r="G84" s="19"/>
    </row>
    <row r="85" spans="3:7" x14ac:dyDescent="0.25">
      <c r="C85" s="19"/>
      <c r="D85" s="19"/>
      <c r="E85" s="19"/>
      <c r="F85" s="19"/>
      <c r="G85" s="19"/>
    </row>
    <row r="86" spans="3:7" x14ac:dyDescent="0.25">
      <c r="C86" s="19"/>
      <c r="D86" s="19"/>
      <c r="E86" s="19"/>
      <c r="F86" s="19"/>
      <c r="G86" s="19"/>
    </row>
    <row r="87" spans="3:7" x14ac:dyDescent="0.25">
      <c r="C87" s="19"/>
      <c r="D87" s="19"/>
      <c r="E87" s="19"/>
      <c r="F87" s="19"/>
      <c r="G87" s="19"/>
    </row>
    <row r="88" spans="3:7" x14ac:dyDescent="0.25">
      <c r="C88" s="19"/>
      <c r="D88" s="19"/>
      <c r="E88" s="19"/>
      <c r="F88" s="19"/>
      <c r="G88" s="19"/>
    </row>
    <row r="89" spans="3:7" x14ac:dyDescent="0.25">
      <c r="C89" s="19"/>
      <c r="D89" s="19"/>
      <c r="E89" s="19"/>
      <c r="F89" s="19"/>
      <c r="G89" s="19"/>
    </row>
    <row r="90" spans="3:7" x14ac:dyDescent="0.25">
      <c r="C90" s="19"/>
      <c r="D90" s="19"/>
      <c r="E90" s="19"/>
      <c r="F90" s="19"/>
      <c r="G90" s="19"/>
    </row>
    <row r="91" spans="3:7" x14ac:dyDescent="0.25">
      <c r="C91" s="19"/>
      <c r="D91" s="19"/>
      <c r="E91" s="19"/>
      <c r="F91" s="19"/>
      <c r="G91" s="19"/>
    </row>
    <row r="92" spans="3:7" x14ac:dyDescent="0.25">
      <c r="C92" s="19"/>
      <c r="D92" s="19"/>
      <c r="E92" s="19"/>
      <c r="F92" s="19"/>
      <c r="G92" s="19"/>
    </row>
    <row r="93" spans="3:7" x14ac:dyDescent="0.25">
      <c r="C93" s="19"/>
      <c r="D93" s="19"/>
      <c r="E93" s="19"/>
      <c r="F93" s="19"/>
      <c r="G93" s="19"/>
    </row>
    <row r="94" spans="3:7" x14ac:dyDescent="0.25">
      <c r="C94" s="19"/>
      <c r="D94" s="19"/>
      <c r="E94" s="19"/>
      <c r="F94" s="19"/>
      <c r="G94" s="19"/>
    </row>
    <row r="95" spans="3:7" x14ac:dyDescent="0.25">
      <c r="C95" s="19"/>
      <c r="D95" s="19"/>
      <c r="E95" s="19"/>
      <c r="F95" s="19"/>
      <c r="G95" s="19"/>
    </row>
    <row r="96" spans="3:7" x14ac:dyDescent="0.25">
      <c r="C96" s="19"/>
      <c r="D96" s="19"/>
      <c r="E96" s="19"/>
      <c r="F96" s="19"/>
      <c r="G96" s="19"/>
    </row>
    <row r="97" spans="3:7" x14ac:dyDescent="0.25">
      <c r="C97" s="19"/>
      <c r="D97" s="19"/>
      <c r="E97" s="19"/>
      <c r="F97" s="19"/>
      <c r="G97" s="19"/>
    </row>
    <row r="98" spans="3:7" x14ac:dyDescent="0.25">
      <c r="C98" s="19"/>
      <c r="D98" s="19"/>
      <c r="E98" s="19"/>
      <c r="F98" s="19"/>
      <c r="G98" s="19"/>
    </row>
    <row r="99" spans="3:7" x14ac:dyDescent="0.25">
      <c r="C99" s="19"/>
      <c r="D99" s="19"/>
      <c r="E99" s="19"/>
      <c r="F99" s="19"/>
      <c r="G99" s="19"/>
    </row>
    <row r="100" spans="3:7" x14ac:dyDescent="0.25">
      <c r="C100" s="19"/>
      <c r="D100" s="19"/>
      <c r="E100" s="19"/>
      <c r="F100" s="19"/>
      <c r="G100" s="19"/>
    </row>
    <row r="101" spans="3:7" x14ac:dyDescent="0.25">
      <c r="C101" s="19"/>
      <c r="D101" s="19"/>
      <c r="E101" s="19"/>
      <c r="F101" s="19"/>
      <c r="G101" s="19"/>
    </row>
    <row r="102" spans="3:7" x14ac:dyDescent="0.25">
      <c r="C102" s="19"/>
      <c r="D102" s="19"/>
      <c r="E102" s="19"/>
      <c r="F102" s="19"/>
      <c r="G102" s="19"/>
    </row>
    <row r="103" spans="3:7" x14ac:dyDescent="0.25">
      <c r="C103" s="19"/>
      <c r="D103" s="19"/>
      <c r="E103" s="19"/>
      <c r="F103" s="19"/>
      <c r="G103" s="19"/>
    </row>
    <row r="104" spans="3:7" x14ac:dyDescent="0.25">
      <c r="C104" s="19"/>
      <c r="D104" s="19"/>
      <c r="E104" s="19"/>
      <c r="F104" s="19"/>
      <c r="G104" s="19"/>
    </row>
    <row r="105" spans="3:7" x14ac:dyDescent="0.25">
      <c r="C105" s="19"/>
      <c r="D105" s="19"/>
      <c r="E105" s="19"/>
      <c r="F105" s="19"/>
      <c r="G105" s="19"/>
    </row>
    <row r="106" spans="3:7" x14ac:dyDescent="0.25">
      <c r="C106" s="19"/>
      <c r="D106" s="19"/>
      <c r="E106" s="19"/>
      <c r="F106" s="19"/>
      <c r="G106" s="19"/>
    </row>
    <row r="107" spans="3:7" x14ac:dyDescent="0.25">
      <c r="C107" s="19"/>
      <c r="D107" s="19"/>
      <c r="E107" s="19"/>
      <c r="F107" s="19"/>
      <c r="G107" s="19"/>
    </row>
    <row r="108" spans="3:7" x14ac:dyDescent="0.25">
      <c r="C108" s="19"/>
      <c r="D108" s="19"/>
      <c r="E108" s="19"/>
      <c r="F108" s="19"/>
      <c r="G108" s="19"/>
    </row>
    <row r="109" spans="3:7" x14ac:dyDescent="0.25">
      <c r="C109" s="19"/>
      <c r="D109" s="19"/>
      <c r="E109" s="19"/>
      <c r="F109" s="19"/>
      <c r="G109" s="19"/>
    </row>
    <row r="110" spans="3:7" x14ac:dyDescent="0.25">
      <c r="C110" s="19"/>
      <c r="D110" s="19"/>
      <c r="E110" s="19"/>
      <c r="F110" s="19"/>
      <c r="G110" s="19"/>
    </row>
    <row r="111" spans="3:7" x14ac:dyDescent="0.25">
      <c r="C111" s="19"/>
      <c r="D111" s="19"/>
      <c r="E111" s="19"/>
      <c r="F111" s="19"/>
      <c r="G111" s="19"/>
    </row>
    <row r="112" spans="3:7" x14ac:dyDescent="0.25">
      <c r="C112" s="19"/>
      <c r="D112" s="19"/>
      <c r="E112" s="19"/>
      <c r="F112" s="19"/>
      <c r="G112" s="19"/>
    </row>
    <row r="113" spans="3:7" x14ac:dyDescent="0.25">
      <c r="C113" s="19"/>
      <c r="D113" s="19"/>
      <c r="E113" s="19"/>
      <c r="F113" s="19"/>
      <c r="G113" s="19"/>
    </row>
    <row r="114" spans="3:7" x14ac:dyDescent="0.25">
      <c r="C114" s="19"/>
      <c r="D114" s="19"/>
      <c r="E114" s="19"/>
      <c r="F114" s="19"/>
      <c r="G114" s="19"/>
    </row>
    <row r="115" spans="3:7" x14ac:dyDescent="0.25">
      <c r="C115" s="19"/>
      <c r="D115" s="19"/>
      <c r="E115" s="19"/>
      <c r="F115" s="19"/>
      <c r="G115" s="19"/>
    </row>
    <row r="116" spans="3:7" x14ac:dyDescent="0.25">
      <c r="C116" s="19"/>
      <c r="D116" s="19"/>
      <c r="E116" s="19"/>
      <c r="F116" s="19"/>
      <c r="G116" s="19"/>
    </row>
    <row r="117" spans="3:7" x14ac:dyDescent="0.25">
      <c r="C117" s="19"/>
      <c r="D117" s="19"/>
      <c r="E117" s="19"/>
      <c r="F117" s="19"/>
      <c r="G117" s="19"/>
    </row>
    <row r="118" spans="3:7" x14ac:dyDescent="0.25">
      <c r="C118" s="19"/>
      <c r="D118" s="19"/>
      <c r="E118" s="19"/>
      <c r="F118" s="19"/>
      <c r="G118" s="19"/>
    </row>
    <row r="119" spans="3:7" x14ac:dyDescent="0.25">
      <c r="C119" s="19"/>
      <c r="D119" s="19"/>
      <c r="E119" s="19"/>
      <c r="F119" s="19"/>
      <c r="G119" s="19"/>
    </row>
    <row r="120" spans="3:7" x14ac:dyDescent="0.25">
      <c r="C120" s="19"/>
      <c r="D120" s="19"/>
      <c r="E120" s="19"/>
      <c r="F120" s="19"/>
      <c r="G120" s="19"/>
    </row>
    <row r="121" spans="3:7" x14ac:dyDescent="0.25">
      <c r="C121" s="19"/>
      <c r="D121" s="19"/>
      <c r="E121" s="19"/>
      <c r="F121" s="19"/>
      <c r="G121" s="19"/>
    </row>
    <row r="122" spans="3:7" x14ac:dyDescent="0.25">
      <c r="C122" s="19"/>
      <c r="D122" s="19"/>
      <c r="E122" s="19"/>
      <c r="F122" s="19"/>
      <c r="G122" s="19"/>
    </row>
    <row r="123" spans="3:7" x14ac:dyDescent="0.25">
      <c r="C123" s="19"/>
      <c r="D123" s="19"/>
      <c r="E123" s="19"/>
      <c r="F123" s="19"/>
      <c r="G123" s="19"/>
    </row>
    <row r="124" spans="3:7" x14ac:dyDescent="0.25">
      <c r="C124" s="19"/>
      <c r="D124" s="19"/>
      <c r="E124" s="19"/>
      <c r="F124" s="19"/>
      <c r="G124" s="19"/>
    </row>
    <row r="125" spans="3:7" x14ac:dyDescent="0.25">
      <c r="C125" s="19"/>
      <c r="D125" s="19"/>
      <c r="E125" s="19"/>
      <c r="F125" s="19"/>
      <c r="G125" s="19"/>
    </row>
    <row r="126" spans="3:7" x14ac:dyDescent="0.25">
      <c r="C126" s="19"/>
      <c r="D126" s="19"/>
      <c r="E126" s="19"/>
      <c r="F126" s="19"/>
      <c r="G126" s="19"/>
    </row>
    <row r="127" spans="3:7" x14ac:dyDescent="0.25">
      <c r="C127" s="19"/>
      <c r="D127" s="19"/>
      <c r="E127" s="19"/>
      <c r="F127" s="19"/>
      <c r="G127" s="19"/>
    </row>
    <row r="128" spans="3:7" x14ac:dyDescent="0.25">
      <c r="C128" s="19"/>
      <c r="D128" s="19"/>
      <c r="E128" s="19"/>
      <c r="F128" s="19"/>
      <c r="G128" s="19"/>
    </row>
    <row r="129" spans="3:7" x14ac:dyDescent="0.25">
      <c r="C129" s="19"/>
      <c r="D129" s="19"/>
      <c r="E129" s="19"/>
      <c r="F129" s="19"/>
      <c r="G129" s="19"/>
    </row>
    <row r="130" spans="3:7" x14ac:dyDescent="0.25">
      <c r="C130" s="19"/>
      <c r="D130" s="19"/>
      <c r="E130" s="19"/>
      <c r="F130" s="19"/>
      <c r="G130" s="19"/>
    </row>
    <row r="131" spans="3:7" x14ac:dyDescent="0.25">
      <c r="C131" s="19"/>
      <c r="D131" s="19"/>
      <c r="E131" s="19"/>
      <c r="F131" s="19"/>
      <c r="G131" s="19"/>
    </row>
    <row r="132" spans="3:7" x14ac:dyDescent="0.25">
      <c r="C132" s="19"/>
      <c r="D132" s="19"/>
      <c r="E132" s="19"/>
      <c r="F132" s="19"/>
      <c r="G132" s="19"/>
    </row>
    <row r="133" spans="3:7" x14ac:dyDescent="0.25">
      <c r="C133" s="19"/>
      <c r="D133" s="19"/>
      <c r="E133" s="19"/>
      <c r="F133" s="19"/>
      <c r="G133" s="19"/>
    </row>
    <row r="134" spans="3:7" x14ac:dyDescent="0.25">
      <c r="C134" s="19"/>
      <c r="D134" s="19"/>
      <c r="E134" s="19"/>
      <c r="F134" s="19"/>
      <c r="G134" s="19"/>
    </row>
    <row r="135" spans="3:7" x14ac:dyDescent="0.25">
      <c r="C135" s="19"/>
      <c r="D135" s="19"/>
      <c r="E135" s="19"/>
      <c r="F135" s="19"/>
      <c r="G135" s="19"/>
    </row>
    <row r="136" spans="3:7" x14ac:dyDescent="0.25">
      <c r="C136" s="19"/>
      <c r="D136" s="19"/>
      <c r="E136" s="19"/>
      <c r="F136" s="19"/>
      <c r="G136" s="19"/>
    </row>
    <row r="137" spans="3:7" x14ac:dyDescent="0.25">
      <c r="C137" s="19"/>
      <c r="D137" s="19"/>
      <c r="E137" s="19"/>
      <c r="F137" s="19"/>
      <c r="G137" s="19"/>
    </row>
    <row r="138" spans="3:7" x14ac:dyDescent="0.25">
      <c r="C138" s="19"/>
      <c r="D138" s="19"/>
      <c r="E138" s="19"/>
      <c r="F138" s="19"/>
      <c r="G138" s="19"/>
    </row>
    <row r="139" spans="3:7" x14ac:dyDescent="0.25">
      <c r="C139" s="19"/>
      <c r="D139" s="19"/>
      <c r="E139" s="19"/>
      <c r="F139" s="19"/>
      <c r="G139" s="19"/>
    </row>
    <row r="140" spans="3:7" x14ac:dyDescent="0.25">
      <c r="C140" s="19"/>
      <c r="D140" s="19"/>
      <c r="E140" s="19"/>
      <c r="F140" s="19"/>
      <c r="G140" s="19"/>
    </row>
    <row r="141" spans="3:7" x14ac:dyDescent="0.25">
      <c r="C141" s="19"/>
      <c r="D141" s="19"/>
      <c r="E141" s="19"/>
      <c r="F141" s="19"/>
      <c r="G141" s="19"/>
    </row>
    <row r="142" spans="3:7" x14ac:dyDescent="0.25">
      <c r="C142" s="19"/>
      <c r="D142" s="19"/>
      <c r="E142" s="19"/>
      <c r="F142" s="19"/>
      <c r="G142" s="19"/>
    </row>
    <row r="143" spans="3:7" x14ac:dyDescent="0.25">
      <c r="C143" s="19"/>
      <c r="D143" s="19"/>
      <c r="E143" s="19"/>
      <c r="F143" s="19"/>
      <c r="G143" s="19"/>
    </row>
    <row r="144" spans="3:7" x14ac:dyDescent="0.25">
      <c r="C144" s="19"/>
      <c r="D144" s="19"/>
      <c r="E144" s="19"/>
      <c r="F144" s="19"/>
      <c r="G144" s="19"/>
    </row>
    <row r="145" spans="3:7" x14ac:dyDescent="0.25">
      <c r="C145" s="19"/>
      <c r="D145" s="19"/>
      <c r="E145" s="19"/>
      <c r="F145" s="19"/>
      <c r="G145" s="19"/>
    </row>
    <row r="146" spans="3:7" x14ac:dyDescent="0.25">
      <c r="C146" s="19"/>
      <c r="D146" s="19"/>
      <c r="E146" s="19"/>
      <c r="F146" s="19"/>
      <c r="G146" s="19"/>
    </row>
    <row r="147" spans="3:7" x14ac:dyDescent="0.25">
      <c r="C147" s="19"/>
      <c r="D147" s="19"/>
      <c r="E147" s="19"/>
      <c r="F147" s="19"/>
      <c r="G147" s="19"/>
    </row>
    <row r="148" spans="3:7" x14ac:dyDescent="0.25">
      <c r="C148" s="19"/>
      <c r="D148" s="19"/>
      <c r="E148" s="19"/>
      <c r="F148" s="19"/>
      <c r="G148" s="19"/>
    </row>
    <row r="149" spans="3:7" x14ac:dyDescent="0.25">
      <c r="C149" s="19"/>
      <c r="D149" s="19"/>
      <c r="E149" s="19"/>
      <c r="F149" s="19"/>
      <c r="G149" s="19"/>
    </row>
    <row r="150" spans="3:7" x14ac:dyDescent="0.25">
      <c r="C150" s="19"/>
      <c r="D150" s="19"/>
      <c r="E150" s="19"/>
      <c r="F150" s="19"/>
      <c r="G150" s="19"/>
    </row>
    <row r="151" spans="3:7" x14ac:dyDescent="0.25">
      <c r="C151" s="19"/>
      <c r="D151" s="19"/>
      <c r="E151" s="19"/>
      <c r="F151" s="19"/>
      <c r="G151" s="19"/>
    </row>
    <row r="152" spans="3:7" x14ac:dyDescent="0.25">
      <c r="C152" s="19"/>
      <c r="D152" s="19"/>
      <c r="E152" s="19"/>
      <c r="F152" s="19"/>
      <c r="G152" s="19"/>
    </row>
    <row r="153" spans="3:7" x14ac:dyDescent="0.25">
      <c r="C153" s="19"/>
      <c r="D153" s="19"/>
      <c r="E153" s="19"/>
      <c r="F153" s="19"/>
      <c r="G153" s="19"/>
    </row>
    <row r="154" spans="3:7" x14ac:dyDescent="0.25">
      <c r="C154" s="19"/>
      <c r="D154" s="19"/>
      <c r="E154" s="19"/>
      <c r="F154" s="19"/>
      <c r="G154" s="19"/>
    </row>
    <row r="155" spans="3:7" x14ac:dyDescent="0.25">
      <c r="C155" s="19"/>
      <c r="D155" s="19"/>
      <c r="E155" s="19"/>
      <c r="F155" s="19"/>
      <c r="G155" s="19"/>
    </row>
    <row r="156" spans="3:7" x14ac:dyDescent="0.25">
      <c r="C156" s="19"/>
      <c r="D156" s="19"/>
      <c r="E156" s="19"/>
      <c r="F156" s="19"/>
      <c r="G156" s="19"/>
    </row>
    <row r="157" spans="3:7" x14ac:dyDescent="0.25">
      <c r="C157" s="19"/>
      <c r="D157" s="19"/>
      <c r="E157" s="19"/>
      <c r="F157" s="19"/>
      <c r="G157" s="19"/>
    </row>
    <row r="158" spans="3:7" x14ac:dyDescent="0.25">
      <c r="C158" s="19"/>
      <c r="D158" s="19"/>
      <c r="E158" s="19"/>
      <c r="F158" s="19"/>
      <c r="G158" s="19"/>
    </row>
    <row r="159" spans="3:7" x14ac:dyDescent="0.25">
      <c r="C159" s="19"/>
      <c r="D159" s="19"/>
      <c r="E159" s="19"/>
      <c r="F159" s="19"/>
      <c r="G159" s="19"/>
    </row>
    <row r="160" spans="3:7" x14ac:dyDescent="0.25">
      <c r="C160" s="19"/>
      <c r="D160" s="19"/>
      <c r="E160" s="19"/>
      <c r="F160" s="19"/>
      <c r="G160" s="19"/>
    </row>
    <row r="161" spans="3:7" x14ac:dyDescent="0.25">
      <c r="C161" s="19"/>
      <c r="D161" s="19"/>
      <c r="E161" s="19"/>
      <c r="F161" s="19"/>
      <c r="G161" s="19"/>
    </row>
    <row r="162" spans="3:7" x14ac:dyDescent="0.25">
      <c r="C162" s="19"/>
      <c r="D162" s="19"/>
      <c r="E162" s="19"/>
      <c r="F162" s="19"/>
      <c r="G162" s="19"/>
    </row>
    <row r="163" spans="3:7" x14ac:dyDescent="0.25">
      <c r="C163" s="19"/>
      <c r="D163" s="19"/>
      <c r="E163" s="19"/>
      <c r="F163" s="19"/>
      <c r="G163" s="19"/>
    </row>
    <row r="164" spans="3:7" x14ac:dyDescent="0.25">
      <c r="C164" s="19"/>
      <c r="D164" s="19"/>
      <c r="E164" s="19"/>
      <c r="F164" s="19"/>
      <c r="G164" s="19"/>
    </row>
    <row r="165" spans="3:7" x14ac:dyDescent="0.25">
      <c r="C165" s="19"/>
      <c r="D165" s="19"/>
      <c r="E165" s="19"/>
      <c r="F165" s="19"/>
      <c r="G165" s="19"/>
    </row>
    <row r="166" spans="3:7" x14ac:dyDescent="0.25">
      <c r="C166" s="19"/>
      <c r="D166" s="19"/>
      <c r="E166" s="19"/>
      <c r="F166" s="19"/>
      <c r="G166" s="19"/>
    </row>
    <row r="167" spans="3:7" x14ac:dyDescent="0.25">
      <c r="C167" s="19"/>
      <c r="D167" s="19"/>
      <c r="E167" s="19"/>
      <c r="F167" s="19"/>
      <c r="G167" s="19"/>
    </row>
    <row r="168" spans="3:7" x14ac:dyDescent="0.25">
      <c r="C168" s="19"/>
      <c r="D168" s="19"/>
      <c r="E168" s="19"/>
      <c r="F168" s="19"/>
      <c r="G168" s="19"/>
    </row>
    <row r="169" spans="3:7" x14ac:dyDescent="0.25">
      <c r="C169" s="19"/>
      <c r="D169" s="19"/>
      <c r="E169" s="19"/>
      <c r="F169" s="19"/>
      <c r="G169" s="19"/>
    </row>
    <row r="170" spans="3:7" x14ac:dyDescent="0.25">
      <c r="C170" s="19"/>
      <c r="D170" s="19"/>
      <c r="E170" s="19"/>
      <c r="F170" s="19"/>
      <c r="G170" s="19"/>
    </row>
    <row r="171" spans="3:7" x14ac:dyDescent="0.25">
      <c r="C171" s="19"/>
      <c r="D171" s="19"/>
      <c r="E171" s="19"/>
      <c r="F171" s="19"/>
      <c r="G171" s="19"/>
    </row>
    <row r="172" spans="3:7" x14ac:dyDescent="0.25">
      <c r="C172" s="19"/>
      <c r="D172" s="19"/>
      <c r="E172" s="19"/>
      <c r="F172" s="19"/>
      <c r="G172" s="19"/>
    </row>
    <row r="173" spans="3:7" x14ac:dyDescent="0.25">
      <c r="C173" s="19"/>
      <c r="D173" s="19"/>
      <c r="E173" s="19"/>
      <c r="F173" s="19"/>
      <c r="G173" s="19"/>
    </row>
    <row r="174" spans="3:7" x14ac:dyDescent="0.25">
      <c r="C174" s="19"/>
      <c r="D174" s="19"/>
      <c r="E174" s="19"/>
      <c r="F174" s="19"/>
      <c r="G174" s="19"/>
    </row>
    <row r="175" spans="3:7" x14ac:dyDescent="0.25">
      <c r="C175" s="19"/>
      <c r="D175" s="19"/>
      <c r="E175" s="19"/>
      <c r="F175" s="19"/>
      <c r="G175" s="19"/>
    </row>
    <row r="176" spans="3:7" x14ac:dyDescent="0.25">
      <c r="C176" s="19"/>
      <c r="D176" s="19"/>
      <c r="E176" s="19"/>
      <c r="F176" s="19"/>
      <c r="G176" s="19"/>
    </row>
    <row r="177" spans="3:7" x14ac:dyDescent="0.25">
      <c r="C177" s="19"/>
      <c r="D177" s="19"/>
      <c r="E177" s="19"/>
      <c r="F177" s="19"/>
      <c r="G177" s="19"/>
    </row>
    <row r="178" spans="3:7" x14ac:dyDescent="0.25">
      <c r="C178" s="19"/>
      <c r="D178" s="19"/>
      <c r="E178" s="19"/>
      <c r="F178" s="19"/>
      <c r="G178" s="19"/>
    </row>
    <row r="179" spans="3:7" x14ac:dyDescent="0.25">
      <c r="C179" s="19"/>
      <c r="D179" s="19"/>
      <c r="E179" s="19"/>
      <c r="F179" s="19"/>
      <c r="G179" s="19"/>
    </row>
    <row r="180" spans="3:7" x14ac:dyDescent="0.25">
      <c r="C180" s="19"/>
      <c r="D180" s="19"/>
      <c r="E180" s="19"/>
      <c r="F180" s="19"/>
      <c r="G180" s="19"/>
    </row>
    <row r="181" spans="3:7" x14ac:dyDescent="0.25">
      <c r="C181" s="19"/>
      <c r="D181" s="19"/>
      <c r="E181" s="19"/>
      <c r="F181" s="19"/>
      <c r="G181" s="19"/>
    </row>
    <row r="182" spans="3:7" x14ac:dyDescent="0.25">
      <c r="C182" s="19"/>
      <c r="D182" s="19"/>
      <c r="E182" s="19"/>
      <c r="F182" s="19"/>
      <c r="G182" s="19"/>
    </row>
    <row r="183" spans="3:7" x14ac:dyDescent="0.25">
      <c r="C183" s="19"/>
      <c r="D183" s="19"/>
      <c r="E183" s="19"/>
      <c r="F183" s="19"/>
      <c r="G183" s="19"/>
    </row>
    <row r="184" spans="3:7" x14ac:dyDescent="0.25">
      <c r="C184" s="19"/>
      <c r="D184" s="19"/>
      <c r="E184" s="19"/>
      <c r="F184" s="19"/>
      <c r="G184" s="19"/>
    </row>
    <row r="185" spans="3:7" x14ac:dyDescent="0.25">
      <c r="C185" s="19"/>
      <c r="D185" s="19"/>
      <c r="E185" s="19"/>
      <c r="F185" s="19"/>
      <c r="G185" s="19"/>
    </row>
    <row r="186" spans="3:7" x14ac:dyDescent="0.25">
      <c r="C186" s="19"/>
      <c r="D186" s="19"/>
      <c r="E186" s="19"/>
      <c r="F186" s="19"/>
      <c r="G186" s="19"/>
    </row>
    <row r="187" spans="3:7" x14ac:dyDescent="0.25">
      <c r="C187" s="19"/>
      <c r="D187" s="19"/>
      <c r="E187" s="19"/>
      <c r="F187" s="19"/>
      <c r="G187" s="19"/>
    </row>
    <row r="188" spans="3:7" x14ac:dyDescent="0.25">
      <c r="C188" s="19"/>
      <c r="D188" s="19"/>
      <c r="E188" s="19"/>
      <c r="F188" s="19"/>
      <c r="G188" s="19"/>
    </row>
    <row r="189" spans="3:7" x14ac:dyDescent="0.25">
      <c r="C189" s="19"/>
      <c r="D189" s="19"/>
      <c r="E189" s="19"/>
      <c r="F189" s="19"/>
      <c r="G189" s="19"/>
    </row>
    <row r="190" spans="3:7" x14ac:dyDescent="0.25">
      <c r="C190" s="19"/>
      <c r="D190" s="19"/>
      <c r="E190" s="19"/>
      <c r="F190" s="19"/>
      <c r="G190" s="19"/>
    </row>
    <row r="191" spans="3:7" x14ac:dyDescent="0.25">
      <c r="C191" s="19"/>
      <c r="D191" s="19"/>
      <c r="E191" s="19"/>
      <c r="F191" s="19"/>
      <c r="G191" s="19"/>
    </row>
    <row r="192" spans="3:7" x14ac:dyDescent="0.25">
      <c r="C192" s="19"/>
      <c r="D192" s="19"/>
      <c r="E192" s="19"/>
      <c r="F192" s="19"/>
      <c r="G192" s="19"/>
    </row>
    <row r="193" spans="3:7" x14ac:dyDescent="0.25">
      <c r="C193" s="19"/>
      <c r="D193" s="19"/>
      <c r="E193" s="19"/>
      <c r="F193" s="19"/>
      <c r="G193" s="19"/>
    </row>
    <row r="194" spans="3:7" x14ac:dyDescent="0.25">
      <c r="C194" s="19"/>
      <c r="D194" s="19"/>
      <c r="E194" s="19"/>
      <c r="F194" s="19"/>
      <c r="G194" s="19"/>
    </row>
    <row r="195" spans="3:7" x14ac:dyDescent="0.25">
      <c r="C195" s="19"/>
      <c r="D195" s="19"/>
      <c r="E195" s="19"/>
      <c r="F195" s="19"/>
      <c r="G195" s="19"/>
    </row>
    <row r="196" spans="3:7" x14ac:dyDescent="0.25">
      <c r="C196" s="19"/>
      <c r="D196" s="19"/>
      <c r="E196" s="19"/>
      <c r="F196" s="19"/>
      <c r="G196" s="19"/>
    </row>
    <row r="197" spans="3:7" x14ac:dyDescent="0.25">
      <c r="C197" s="19"/>
      <c r="D197" s="19"/>
      <c r="E197" s="19"/>
      <c r="F197" s="19"/>
      <c r="G197" s="19"/>
    </row>
    <row r="198" spans="3:7" x14ac:dyDescent="0.25">
      <c r="C198" s="19"/>
      <c r="D198" s="19"/>
      <c r="E198" s="19"/>
      <c r="F198" s="19"/>
      <c r="G198" s="19"/>
    </row>
    <row r="199" spans="3:7" x14ac:dyDescent="0.25">
      <c r="C199" s="19"/>
      <c r="D199" s="19"/>
      <c r="E199" s="19"/>
      <c r="F199" s="19"/>
      <c r="G199" s="19"/>
    </row>
    <row r="200" spans="3:7" x14ac:dyDescent="0.25">
      <c r="C200" s="19"/>
      <c r="D200" s="19"/>
      <c r="E200" s="19"/>
      <c r="F200" s="19"/>
      <c r="G200" s="19"/>
    </row>
    <row r="201" spans="3:7" x14ac:dyDescent="0.25">
      <c r="C201" s="19"/>
      <c r="D201" s="19"/>
      <c r="E201" s="19"/>
      <c r="F201" s="19"/>
      <c r="G201" s="19"/>
    </row>
    <row r="202" spans="3:7" x14ac:dyDescent="0.25">
      <c r="C202" s="19"/>
      <c r="D202" s="19"/>
      <c r="E202" s="19"/>
      <c r="F202" s="19"/>
      <c r="G202" s="19"/>
    </row>
    <row r="203" spans="3:7" x14ac:dyDescent="0.25">
      <c r="C203" s="19"/>
      <c r="D203" s="19"/>
      <c r="E203" s="19"/>
      <c r="F203" s="19"/>
      <c r="G203" s="19"/>
    </row>
    <row r="204" spans="3:7" x14ac:dyDescent="0.25">
      <c r="C204" s="19"/>
      <c r="D204" s="19"/>
      <c r="E204" s="19"/>
      <c r="F204" s="19"/>
      <c r="G204" s="19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M59"/>
  <sheetViews>
    <sheetView workbookViewId="0">
      <selection activeCell="D8" sqref="D8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8.7265625" style="12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6384" width="8.7265625" style="12"/>
  </cols>
  <sheetData>
    <row r="1" spans="1:13" ht="13" x14ac:dyDescent="0.3">
      <c r="A1" s="1" t="s">
        <v>82</v>
      </c>
    </row>
    <row r="2" spans="1:13" x14ac:dyDescent="0.25">
      <c r="A2" s="2" t="s">
        <v>72</v>
      </c>
    </row>
    <row r="4" spans="1:13" ht="13.5" thickBot="1" x14ac:dyDescent="0.35">
      <c r="A4" s="22" t="s">
        <v>77</v>
      </c>
    </row>
    <row r="5" spans="1:13" ht="13" thickBot="1" x14ac:dyDescent="0.3">
      <c r="A5" s="12" t="s">
        <v>78</v>
      </c>
      <c r="D5" s="23"/>
    </row>
    <row r="6" spans="1:13" ht="13.5" thickBot="1" x14ac:dyDescent="0.35">
      <c r="A6" s="12" t="s">
        <v>79</v>
      </c>
      <c r="D6" s="24">
        <f>+D5*(100%+D7)</f>
        <v>0</v>
      </c>
    </row>
    <row r="7" spans="1:13" x14ac:dyDescent="0.25">
      <c r="A7" s="12" t="s">
        <v>80</v>
      </c>
      <c r="D7" s="20">
        <f>+'Løntabel oktober 2019'!D7</f>
        <v>3.2343428403410757E-2</v>
      </c>
    </row>
    <row r="9" spans="1:13" x14ac:dyDescent="0.25">
      <c r="A9" s="12" t="s">
        <v>1</v>
      </c>
      <c r="D9" s="13">
        <v>5.5E-2</v>
      </c>
    </row>
    <row r="10" spans="1:13" x14ac:dyDescent="0.25">
      <c r="A10" s="12" t="s">
        <v>2</v>
      </c>
      <c r="D10" s="13">
        <v>0.11</v>
      </c>
    </row>
    <row r="13" spans="1:13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ht="13" x14ac:dyDescent="0.3">
      <c r="A15" s="2"/>
      <c r="B15" s="1" t="s">
        <v>9</v>
      </c>
      <c r="C15" s="2"/>
      <c r="D15" s="2"/>
      <c r="E15" s="2"/>
      <c r="F15" s="2"/>
      <c r="G15" s="2"/>
    </row>
    <row r="16" spans="1:13" ht="13" x14ac:dyDescent="0.3">
      <c r="A16" s="4">
        <v>19</v>
      </c>
      <c r="B16" s="5" t="s">
        <v>10</v>
      </c>
      <c r="C16" s="6">
        <f>+'Løntabel oktober 2019'!C15/160.33</f>
        <v>158.31338193895277</v>
      </c>
      <c r="D16" s="6">
        <f>+'Løntabel oktober 2019'!D15/160.33</f>
        <v>160.90595685909463</v>
      </c>
      <c r="E16" s="6">
        <f>+'Løntabel oktober 2019'!E15/160.33</f>
        <v>162.70092786075259</v>
      </c>
      <c r="F16" s="6">
        <f>+'Løntabel oktober 2019'!F15/160.33</f>
        <v>165.29357678662637</v>
      </c>
      <c r="G16" s="6">
        <f>+'Løntabel oktober 2019'!G15/160.33</f>
        <v>167.08862324768282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5">
      <c r="A17" s="2"/>
      <c r="B17" s="12" t="s">
        <v>16</v>
      </c>
      <c r="C17" s="14">
        <f>C16*$D$9</f>
        <v>8.7072360066424022</v>
      </c>
      <c r="D17" s="14">
        <f>D16*$D$9</f>
        <v>8.849827627250205</v>
      </c>
      <c r="E17" s="14">
        <f>E16*$D$9</f>
        <v>8.9485510323413919</v>
      </c>
      <c r="F17" s="14">
        <f>F16*$D$9</f>
        <v>9.0911467232644512</v>
      </c>
      <c r="G17" s="14">
        <f>G16*$D$9</f>
        <v>9.1898742786225558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5">
      <c r="A18" s="2"/>
      <c r="B18" s="12" t="s">
        <v>22</v>
      </c>
      <c r="C18" s="14">
        <f>C16-C17</f>
        <v>149.60614593231037</v>
      </c>
      <c r="D18" s="14">
        <f>D16-D17</f>
        <v>152.05612923184444</v>
      </c>
      <c r="E18" s="14">
        <f>E16-E17</f>
        <v>153.7523768284112</v>
      </c>
      <c r="F18" s="14">
        <f>F16-F17</f>
        <v>156.20243006336193</v>
      </c>
      <c r="G18" s="14">
        <f>G16-G17</f>
        <v>157.89874896906025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5">
      <c r="A19" s="2"/>
      <c r="B19" s="12" t="s">
        <v>27</v>
      </c>
      <c r="C19" s="14">
        <f>C16*$D$10</f>
        <v>17.414472013284804</v>
      </c>
      <c r="D19" s="14">
        <f>D16*$D$10</f>
        <v>17.69965525450041</v>
      </c>
      <c r="E19" s="14">
        <f>E16*$D$10</f>
        <v>17.897102064682784</v>
      </c>
      <c r="F19" s="14">
        <f>F16*$D$10</f>
        <v>18.182293446528902</v>
      </c>
      <c r="G19" s="14">
        <f>G16*$D$10</f>
        <v>18.379748557245112</v>
      </c>
      <c r="I19" s="2"/>
      <c r="J19" s="8"/>
      <c r="K19" s="2"/>
    </row>
    <row r="20" spans="1:13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5">
      <c r="A22" s="4">
        <v>24</v>
      </c>
      <c r="B22" s="5" t="s">
        <v>10</v>
      </c>
      <c r="C22" s="6">
        <f>+'Løntabel oktober 2019'!C21/160.33</f>
        <v>170.86867125452139</v>
      </c>
      <c r="D22" s="6">
        <f>+'Løntabel oktober 2019'!D21/160.33</f>
        <v>173.44528253010509</v>
      </c>
      <c r="E22" s="6">
        <f>+'Løntabel oktober 2019'!E21/160.33</f>
        <v>175.22942039134966</v>
      </c>
      <c r="F22" s="6">
        <f>+'Løntabel oktober 2019'!F21/160.33</f>
        <v>177.80603166693339</v>
      </c>
      <c r="G22" s="6">
        <f>+'Løntabel oktober 2019'!G21/160.33</f>
        <v>179.58947792913565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5">
      <c r="A23" s="2"/>
      <c r="B23" s="2" t="s">
        <v>16</v>
      </c>
      <c r="C23" s="14">
        <f>C22*$D$9</f>
        <v>9.3977769189986766</v>
      </c>
      <c r="D23" s="14">
        <f>D22*$D$9</f>
        <v>9.5394905391557803</v>
      </c>
      <c r="E23" s="14">
        <f>E22*$D$9</f>
        <v>9.6376181215242323</v>
      </c>
      <c r="F23" s="14">
        <f>F22*$D$9</f>
        <v>9.7793317416813359</v>
      </c>
      <c r="G23" s="14">
        <f>G22*$D$9</f>
        <v>9.8774212861024608</v>
      </c>
      <c r="I23" s="2" t="s">
        <v>42</v>
      </c>
      <c r="K23" s="2" t="s">
        <v>43</v>
      </c>
      <c r="L23" s="2" t="s">
        <v>44</v>
      </c>
    </row>
    <row r="24" spans="1:13" x14ac:dyDescent="0.25">
      <c r="A24" s="2"/>
      <c r="B24" s="2" t="s">
        <v>22</v>
      </c>
      <c r="C24" s="14">
        <f>C22-C23</f>
        <v>161.4708943355227</v>
      </c>
      <c r="D24" s="14">
        <f>D22-D23</f>
        <v>163.9057919909493</v>
      </c>
      <c r="E24" s="14">
        <f>E22-E23</f>
        <v>165.59180226982542</v>
      </c>
      <c r="F24" s="14">
        <f>F22-F23</f>
        <v>168.02669992525205</v>
      </c>
      <c r="G24" s="14">
        <f>G22-G23</f>
        <v>169.71205664303318</v>
      </c>
      <c r="I24" s="2"/>
      <c r="K24" s="2"/>
      <c r="L24" s="2"/>
    </row>
    <row r="25" spans="1:13" x14ac:dyDescent="0.25">
      <c r="A25" s="2"/>
      <c r="B25" s="2" t="s">
        <v>27</v>
      </c>
      <c r="C25" s="14">
        <f>C22*$D$10</f>
        <v>18.795553837997353</v>
      </c>
      <c r="D25" s="14">
        <f>D22*$D$10</f>
        <v>19.078981078311561</v>
      </c>
      <c r="E25" s="14">
        <f>E22*$D$10</f>
        <v>19.275236243048465</v>
      </c>
      <c r="F25" s="14">
        <f>F22*$D$10</f>
        <v>19.558663483362672</v>
      </c>
      <c r="G25" s="14">
        <f>G22*$D$10</f>
        <v>19.754842572204922</v>
      </c>
      <c r="I25" s="2" t="s">
        <v>45</v>
      </c>
      <c r="K25" s="12" t="s">
        <v>46</v>
      </c>
      <c r="L25" s="12" t="s">
        <v>47</v>
      </c>
    </row>
    <row r="26" spans="1:13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5">
      <c r="A27" s="4">
        <v>25</v>
      </c>
      <c r="B27" s="5" t="s">
        <v>10</v>
      </c>
      <c r="C27" s="6">
        <f>+'Løntabel oktober 2019'!C26/160.33</f>
        <v>173.6226563630475</v>
      </c>
      <c r="D27" s="6">
        <f>+'Løntabel oktober 2019'!D26/160.33</f>
        <v>176.11861672402148</v>
      </c>
      <c r="E27" s="6">
        <f>+'Løntabel oktober 2019'!E26/160.33</f>
        <v>177.84639348623764</v>
      </c>
      <c r="F27" s="6">
        <f>+'Løntabel oktober 2019'!F26/160.33</f>
        <v>180.34365946374618</v>
      </c>
      <c r="G27" s="6">
        <f>+'Løntabel oktober 2019'!G26/160.33</f>
        <v>182.07136691740644</v>
      </c>
      <c r="I27" s="2" t="s">
        <v>51</v>
      </c>
      <c r="L27" s="12" t="s">
        <v>52</v>
      </c>
    </row>
    <row r="28" spans="1:13" x14ac:dyDescent="0.25">
      <c r="A28" s="2"/>
      <c r="B28" s="2" t="s">
        <v>16</v>
      </c>
      <c r="C28" s="14">
        <f>C27*$D$9</f>
        <v>9.549246099967613</v>
      </c>
      <c r="D28" s="14">
        <f>D27*$D$9</f>
        <v>9.6865239198211821</v>
      </c>
      <c r="E28" s="14">
        <f>E27*$D$9</f>
        <v>9.7815516417430697</v>
      </c>
      <c r="F28" s="14">
        <f>F27*$D$9</f>
        <v>9.9189012705060406</v>
      </c>
      <c r="G28" s="14">
        <f>G27*$D$9</f>
        <v>10.013925180457354</v>
      </c>
      <c r="I28" s="11" t="s">
        <v>53</v>
      </c>
      <c r="L28" s="12" t="s">
        <v>54</v>
      </c>
    </row>
    <row r="29" spans="1:13" x14ac:dyDescent="0.25">
      <c r="A29" s="2"/>
      <c r="B29" s="2" t="s">
        <v>22</v>
      </c>
      <c r="C29" s="14">
        <f>C27-C28</f>
        <v>164.07341026307989</v>
      </c>
      <c r="D29" s="14">
        <f>D27-D28</f>
        <v>166.43209280420029</v>
      </c>
      <c r="E29" s="14">
        <f>E27-E28</f>
        <v>168.06484184449457</v>
      </c>
      <c r="F29" s="14">
        <f>F27-F28</f>
        <v>170.42475819324014</v>
      </c>
      <c r="G29" s="14">
        <f>G27-G28</f>
        <v>172.05744173694907</v>
      </c>
      <c r="I29" s="11"/>
    </row>
    <row r="30" spans="1:13" x14ac:dyDescent="0.25">
      <c r="A30" s="2"/>
      <c r="B30" s="2" t="s">
        <v>27</v>
      </c>
      <c r="C30" s="14">
        <f>C27*$D$10</f>
        <v>19.098492199935226</v>
      </c>
      <c r="D30" s="14">
        <f>D27*$D$10</f>
        <v>19.373047839642364</v>
      </c>
      <c r="E30" s="14">
        <f>E27*$D$10</f>
        <v>19.563103283486139</v>
      </c>
      <c r="F30" s="14">
        <f>F27*$D$10</f>
        <v>19.837802541012081</v>
      </c>
      <c r="G30" s="14">
        <f>G27*$D$10</f>
        <v>20.027850360914709</v>
      </c>
      <c r="I30" s="11" t="s">
        <v>55</v>
      </c>
      <c r="L30" s="2" t="s">
        <v>56</v>
      </c>
    </row>
    <row r="31" spans="1:13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5">
      <c r="A32" s="4">
        <v>26</v>
      </c>
      <c r="B32" s="5" t="s">
        <v>10</v>
      </c>
      <c r="C32" s="6">
        <f>+'Løntabel oktober 2019'!C31/160.33</f>
        <v>176.43998407448166</v>
      </c>
      <c r="D32" s="6">
        <f>+'Løntabel oktober 2019'!D31/160.33</f>
        <v>178.85078463292362</v>
      </c>
      <c r="E32" s="6">
        <f>+'Løntabel oktober 2019'!E31/160.33</f>
        <v>180.51894034804636</v>
      </c>
      <c r="F32" s="6">
        <f>+'Løntabel oktober 2019'!F31/160.33</f>
        <v>182.9292192066186</v>
      </c>
      <c r="G32" s="6">
        <f>+'Løntabel oktober 2019'!G31/160.33</f>
        <v>184.59743501386137</v>
      </c>
      <c r="L32" s="12" t="s">
        <v>59</v>
      </c>
    </row>
    <row r="33" spans="1:12" x14ac:dyDescent="0.25">
      <c r="A33" s="2"/>
      <c r="B33" s="2" t="s">
        <v>16</v>
      </c>
      <c r="C33" s="14">
        <f>C32*$D$9</f>
        <v>9.7041991240964904</v>
      </c>
      <c r="D33" s="14">
        <f>D32*$D$9</f>
        <v>9.836793154810799</v>
      </c>
      <c r="E33" s="14">
        <f>E32*$D$9</f>
        <v>9.9285417191425491</v>
      </c>
      <c r="F33" s="14">
        <f>F32*$D$9</f>
        <v>10.061107056364023</v>
      </c>
      <c r="G33" s="14">
        <f>G32*$D$9</f>
        <v>10.152858925762375</v>
      </c>
      <c r="L33" s="12" t="s">
        <v>60</v>
      </c>
    </row>
    <row r="34" spans="1:12" x14ac:dyDescent="0.25">
      <c r="A34" s="2"/>
      <c r="B34" s="2" t="s">
        <v>22</v>
      </c>
      <c r="C34" s="14">
        <f>C32-C33</f>
        <v>166.73578495038515</v>
      </c>
      <c r="D34" s="14">
        <f>D32-D33</f>
        <v>169.01399147811281</v>
      </c>
      <c r="E34" s="14">
        <f>E32-E33</f>
        <v>170.59039862890381</v>
      </c>
      <c r="F34" s="14">
        <f>F32-F33</f>
        <v>172.86811215025457</v>
      </c>
      <c r="G34" s="14">
        <f>G32-G33</f>
        <v>174.44457608809898</v>
      </c>
      <c r="L34" s="12" t="s">
        <v>61</v>
      </c>
    </row>
    <row r="35" spans="1:12" x14ac:dyDescent="0.25">
      <c r="A35" s="2"/>
      <c r="B35" s="2" t="s">
        <v>27</v>
      </c>
      <c r="C35" s="14">
        <f>C32*$D$10</f>
        <v>19.408398248192981</v>
      </c>
      <c r="D35" s="14">
        <f>D32*$D$10</f>
        <v>19.673586309621598</v>
      </c>
      <c r="E35" s="14">
        <f>E32*$D$10</f>
        <v>19.857083438285098</v>
      </c>
      <c r="F35" s="14">
        <f>F32*$D$10</f>
        <v>20.122214112728045</v>
      </c>
      <c r="G35" s="14">
        <f>G32*$D$10</f>
        <v>20.305717851524751</v>
      </c>
      <c r="L35" s="12" t="s">
        <v>62</v>
      </c>
    </row>
    <row r="36" spans="1:12" x14ac:dyDescent="0.25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5">
      <c r="A37" s="4">
        <v>28</v>
      </c>
      <c r="B37" s="5" t="s">
        <v>10</v>
      </c>
      <c r="C37" s="6">
        <f>+'Løntabel oktober 2019'!C36/160.33</f>
        <v>182.2672853700291</v>
      </c>
      <c r="D37" s="6">
        <f>+'Løntabel oktober 2019'!D36/160.33</f>
        <v>184.48667636377067</v>
      </c>
      <c r="E37" s="6">
        <f>+'Løntabel oktober 2019'!E36/160.33</f>
        <v>186.02304356128641</v>
      </c>
      <c r="F37" s="6">
        <f>+'Løntabel oktober 2019'!F36/160.33</f>
        <v>188.24243455502796</v>
      </c>
      <c r="G37" s="6">
        <f>+'Løntabel oktober 2019'!G36/160.33</f>
        <v>189.77821996055366</v>
      </c>
      <c r="L37" s="12" t="s">
        <v>64</v>
      </c>
    </row>
    <row r="38" spans="1:12" x14ac:dyDescent="0.25">
      <c r="A38" s="2"/>
      <c r="B38" s="2" t="s">
        <v>16</v>
      </c>
      <c r="C38" s="14">
        <f>C37*$D$9</f>
        <v>10.024700695351601</v>
      </c>
      <c r="D38" s="14">
        <f>D37*$D$9</f>
        <v>10.146767200007387</v>
      </c>
      <c r="E38" s="14">
        <f>E37*$D$9</f>
        <v>10.231267395870752</v>
      </c>
      <c r="F38" s="14">
        <f>F37*$D$9</f>
        <v>10.353333900526538</v>
      </c>
      <c r="G38" s="14">
        <f>G37*$D$9</f>
        <v>10.437802097830451</v>
      </c>
      <c r="L38" s="2" t="s">
        <v>65</v>
      </c>
    </row>
    <row r="39" spans="1:12" x14ac:dyDescent="0.25">
      <c r="A39" s="2"/>
      <c r="B39" s="2" t="s">
        <v>22</v>
      </c>
      <c r="C39" s="14">
        <f>C37-C38</f>
        <v>172.24258467467749</v>
      </c>
      <c r="D39" s="14">
        <f>D37-D38</f>
        <v>174.33990916376328</v>
      </c>
      <c r="E39" s="14">
        <f>E37-E38</f>
        <v>175.79177616541565</v>
      </c>
      <c r="F39" s="14">
        <f>F37-F38</f>
        <v>177.88910065450142</v>
      </c>
      <c r="G39" s="14">
        <f>G37-G38</f>
        <v>179.3404178627232</v>
      </c>
      <c r="L39" s="12" t="s">
        <v>66</v>
      </c>
    </row>
    <row r="40" spans="1:12" x14ac:dyDescent="0.25">
      <c r="A40" s="2"/>
      <c r="B40" s="2" t="s">
        <v>27</v>
      </c>
      <c r="C40" s="14">
        <f>C37*$D$10</f>
        <v>20.049401390703203</v>
      </c>
      <c r="D40" s="14">
        <f>D37*$D$10</f>
        <v>20.293534400014774</v>
      </c>
      <c r="E40" s="14">
        <f>E37*$D$10</f>
        <v>20.462534791741504</v>
      </c>
      <c r="F40" s="14">
        <f>F37*$D$10</f>
        <v>20.706667801053076</v>
      </c>
      <c r="G40" s="14">
        <f>G37*$D$10</f>
        <v>20.875604195660902</v>
      </c>
    </row>
    <row r="41" spans="1:12" x14ac:dyDescent="0.25">
      <c r="A41" s="4">
        <v>29</v>
      </c>
      <c r="B41" s="5" t="s">
        <v>10</v>
      </c>
      <c r="C41" s="6">
        <f>+'Løntabel oktober 2019'!C40/160.33</f>
        <v>185.27922250210858</v>
      </c>
      <c r="D41" s="6">
        <f>+'Løntabel oktober 2019'!D40/160.33</f>
        <v>187.39360004166036</v>
      </c>
      <c r="E41" s="6">
        <f>+'Løntabel oktober 2019'!E40/160.33</f>
        <v>188.85702506843344</v>
      </c>
      <c r="F41" s="6">
        <f>+'Løntabel oktober 2019'!F40/160.33</f>
        <v>190.97082081599532</v>
      </c>
      <c r="G41" s="6">
        <f>+'Løntabel oktober 2019'!G40/160.33</f>
        <v>192.43482763475842</v>
      </c>
    </row>
    <row r="42" spans="1:12" x14ac:dyDescent="0.25">
      <c r="A42" s="2"/>
      <c r="B42" s="2" t="s">
        <v>16</v>
      </c>
      <c r="C42" s="14">
        <f>C41*$D$9</f>
        <v>10.190357237615972</v>
      </c>
      <c r="D42" s="14">
        <f>D41*$D$9</f>
        <v>10.30664800229132</v>
      </c>
      <c r="E42" s="14">
        <f>E41*$D$9</f>
        <v>10.38713637876384</v>
      </c>
      <c r="F42" s="14">
        <f>F41*$D$9</f>
        <v>10.503395144879743</v>
      </c>
      <c r="G42" s="14">
        <f>G41*$D$9</f>
        <v>10.583915519911713</v>
      </c>
    </row>
    <row r="43" spans="1:12" x14ac:dyDescent="0.25">
      <c r="A43" s="2"/>
      <c r="B43" s="2" t="s">
        <v>22</v>
      </c>
      <c r="C43" s="14">
        <f>C41-C42</f>
        <v>175.0888652644926</v>
      </c>
      <c r="D43" s="14">
        <f>D41-D42</f>
        <v>177.08695203936904</v>
      </c>
      <c r="E43" s="14">
        <f>E41-E42</f>
        <v>178.4698886896696</v>
      </c>
      <c r="F43" s="14">
        <f>F41-F42</f>
        <v>180.46742567111559</v>
      </c>
      <c r="G43" s="14">
        <f>G41-G42</f>
        <v>181.85091211484672</v>
      </c>
    </row>
    <row r="44" spans="1:12" x14ac:dyDescent="0.25">
      <c r="A44" s="2"/>
      <c r="B44" s="2" t="s">
        <v>27</v>
      </c>
      <c r="C44" s="14">
        <f>C41*$D$10</f>
        <v>20.380714475231944</v>
      </c>
      <c r="D44" s="14">
        <f>D41*$D$10</f>
        <v>20.61329600458264</v>
      </c>
      <c r="E44" s="14">
        <f>E41*$D$10</f>
        <v>20.77427275752768</v>
      </c>
      <c r="F44" s="14">
        <f>F41*$D$10</f>
        <v>21.006790289759486</v>
      </c>
      <c r="G44" s="14">
        <f>G41*$D$10</f>
        <v>21.167831039823426</v>
      </c>
    </row>
    <row r="45" spans="1:12" x14ac:dyDescent="0.25">
      <c r="A45" s="4">
        <v>30</v>
      </c>
      <c r="B45" s="5" t="s">
        <v>10</v>
      </c>
      <c r="C45" s="6">
        <f>+'Løntabel oktober 2019'!C44/160.33</f>
        <v>188.35643221288061</v>
      </c>
      <c r="D45" s="6">
        <f>+'Løntabel oktober 2019'!D44/160.33</f>
        <v>190.35819385055595</v>
      </c>
      <c r="E45" s="6">
        <f>+'Løntabel oktober 2019'!E44/160.33</f>
        <v>191.74474961065414</v>
      </c>
      <c r="F45" s="6">
        <f>+'Løntabel oktober 2019'!F44/160.33</f>
        <v>193.74647767614783</v>
      </c>
      <c r="G45" s="6">
        <f>+'Løntabel oktober 2019'!G44/160.33</f>
        <v>195.13245164425604</v>
      </c>
    </row>
    <row r="46" spans="1:12" x14ac:dyDescent="0.25">
      <c r="A46" s="2"/>
      <c r="B46" s="2" t="s">
        <v>16</v>
      </c>
      <c r="C46" s="14">
        <f>C45*$D$9</f>
        <v>10.359603771708434</v>
      </c>
      <c r="D46" s="14">
        <f>D45*$D$9</f>
        <v>10.469700661780577</v>
      </c>
      <c r="E46" s="14">
        <f>E45*$D$9</f>
        <v>10.545961228585977</v>
      </c>
      <c r="F46" s="14">
        <f>F45*$D$9</f>
        <v>10.656056272188131</v>
      </c>
      <c r="G46" s="14">
        <f>G45*$D$9</f>
        <v>10.732284840434081</v>
      </c>
    </row>
    <row r="47" spans="1:12" x14ac:dyDescent="0.25">
      <c r="A47" s="2"/>
      <c r="B47" s="2" t="s">
        <v>22</v>
      </c>
      <c r="C47" s="14">
        <f>C45-C46</f>
        <v>177.99682844117217</v>
      </c>
      <c r="D47" s="14">
        <f>D45-D46</f>
        <v>179.88849318877539</v>
      </c>
      <c r="E47" s="14">
        <f>E45-E46</f>
        <v>181.19878838206816</v>
      </c>
      <c r="F47" s="14">
        <f>F45-F46</f>
        <v>183.09042140395971</v>
      </c>
      <c r="G47" s="14">
        <f>G45-G46</f>
        <v>184.40016680382195</v>
      </c>
    </row>
    <row r="48" spans="1:12" x14ac:dyDescent="0.25">
      <c r="A48" s="2"/>
      <c r="B48" s="2" t="s">
        <v>27</v>
      </c>
      <c r="C48" s="14">
        <f>C45*$D$10</f>
        <v>20.719207543416868</v>
      </c>
      <c r="D48" s="14">
        <f>D45*$D$10</f>
        <v>20.939401323561153</v>
      </c>
      <c r="E48" s="14">
        <f>E45*$D$10</f>
        <v>21.091922457171954</v>
      </c>
      <c r="F48" s="14">
        <f>F45*$D$10</f>
        <v>21.312112544376262</v>
      </c>
      <c r="G48" s="14">
        <f>G45*$D$10</f>
        <v>21.464569680868163</v>
      </c>
    </row>
    <row r="49" spans="1:7" x14ac:dyDescent="0.25">
      <c r="A49" s="2"/>
      <c r="B49" s="2"/>
      <c r="C49" s="14"/>
      <c r="D49" s="14"/>
      <c r="E49" s="14"/>
      <c r="F49" s="14"/>
      <c r="G49" s="14"/>
    </row>
    <row r="50" spans="1:7" x14ac:dyDescent="0.25">
      <c r="A50" s="4">
        <v>31</v>
      </c>
      <c r="B50" s="5" t="s">
        <v>10</v>
      </c>
      <c r="C50" s="6">
        <f>+'Løntabel oktober 2019'!C49/160.33</f>
        <v>191.50337865881497</v>
      </c>
      <c r="D50" s="6">
        <f>+'Løntabel oktober 2019'!D49/160.33</f>
        <v>193.3867120543496</v>
      </c>
      <c r="E50" s="6">
        <f>+'Løntabel oktober 2019'!E49/160.33</f>
        <v>194.69007155988194</v>
      </c>
      <c r="F50" s="6">
        <f>+'Løntabel oktober 2019'!F49/160.33</f>
        <v>196.57340495541652</v>
      </c>
      <c r="G50" s="6">
        <f>+'Løntabel oktober 2019'!G49/160.33</f>
        <v>197.87676446094883</v>
      </c>
    </row>
    <row r="51" spans="1:7" x14ac:dyDescent="0.25">
      <c r="A51" s="2"/>
      <c r="B51" s="2" t="s">
        <v>16</v>
      </c>
      <c r="C51" s="14">
        <f>C50*$D$9</f>
        <v>10.532685826234824</v>
      </c>
      <c r="D51" s="14">
        <f>D50*$D$9</f>
        <v>10.636269162989228</v>
      </c>
      <c r="E51" s="14">
        <f>E50*$D$9</f>
        <v>10.707953935793507</v>
      </c>
      <c r="F51" s="14">
        <f>F50*$D$9</f>
        <v>10.811537272547909</v>
      </c>
      <c r="G51" s="14">
        <f>G50*$D$9</f>
        <v>10.883222045352186</v>
      </c>
    </row>
    <row r="52" spans="1:7" x14ac:dyDescent="0.25">
      <c r="A52" s="2"/>
      <c r="B52" s="2" t="s">
        <v>22</v>
      </c>
      <c r="C52" s="14">
        <f>C50-C51</f>
        <v>180.97069283258014</v>
      </c>
      <c r="D52" s="14">
        <f>D50-D51</f>
        <v>182.75044289136036</v>
      </c>
      <c r="E52" s="14">
        <f>E50-E51</f>
        <v>183.98211762408843</v>
      </c>
      <c r="F52" s="14">
        <f>F50-F51</f>
        <v>185.76186768286863</v>
      </c>
      <c r="G52" s="14">
        <f>G50-G51</f>
        <v>186.99354241559664</v>
      </c>
    </row>
    <row r="53" spans="1:7" x14ac:dyDescent="0.25">
      <c r="A53" s="2"/>
      <c r="B53" s="2" t="s">
        <v>27</v>
      </c>
      <c r="C53" s="14">
        <f>C50*$D$10</f>
        <v>21.065371652469647</v>
      </c>
      <c r="D53" s="14">
        <f>D50*$D$10</f>
        <v>21.272538325978456</v>
      </c>
      <c r="E53" s="14">
        <f>E50*$D$10</f>
        <v>21.415907871587013</v>
      </c>
      <c r="F53" s="14">
        <f>F50*$D$10</f>
        <v>21.623074545095818</v>
      </c>
      <c r="G53" s="14">
        <f>G50*$D$10</f>
        <v>21.766444090704372</v>
      </c>
    </row>
    <row r="54" spans="1:7" ht="13" x14ac:dyDescent="0.3">
      <c r="A54" s="2"/>
      <c r="B54" s="1"/>
      <c r="C54" s="2"/>
      <c r="D54" s="2"/>
      <c r="E54" s="2"/>
      <c r="F54" s="2"/>
      <c r="G54" s="2"/>
    </row>
    <row r="55" spans="1:7" ht="13" x14ac:dyDescent="0.3">
      <c r="A55" s="2"/>
      <c r="B55" s="1" t="s">
        <v>67</v>
      </c>
      <c r="C55" s="2"/>
      <c r="D55" s="2"/>
      <c r="E55" s="2"/>
      <c r="F55" s="2"/>
      <c r="G55" s="2"/>
    </row>
    <row r="56" spans="1:7" x14ac:dyDescent="0.25">
      <c r="A56" s="4">
        <v>39</v>
      </c>
      <c r="B56" s="5" t="s">
        <v>10</v>
      </c>
      <c r="C56" s="6">
        <f>+'Løntabel oktober 2019'!C55/160.33</f>
        <v>219.53891651953106</v>
      </c>
      <c r="D56" s="6">
        <f>+'Løntabel oktober 2019'!D55/160.33</f>
        <v>220.18288752843017</v>
      </c>
      <c r="E56" s="6">
        <f>+'Løntabel oktober 2019'!E55/160.33</f>
        <v>220.62841772924665</v>
      </c>
      <c r="F56" s="6">
        <f>+'Løntabel oktober 2019'!F55/160.33</f>
        <v>221.27243847764817</v>
      </c>
      <c r="G56" s="6">
        <f>+'Løntabel oktober 2019'!G55/160.33</f>
        <v>221.71867293395582</v>
      </c>
    </row>
    <row r="57" spans="1:7" x14ac:dyDescent="0.25">
      <c r="A57" s="2"/>
      <c r="B57" s="2" t="s">
        <v>16</v>
      </c>
      <c r="C57" s="14">
        <f>C56*$D$9</f>
        <v>12.074640408574208</v>
      </c>
      <c r="D57" s="14">
        <f>D56*$D$9</f>
        <v>12.11005881406366</v>
      </c>
      <c r="E57" s="14">
        <f>E56*$D$9</f>
        <v>12.134562975108565</v>
      </c>
      <c r="F57" s="14">
        <f>F56*$D$9</f>
        <v>12.169984116270649</v>
      </c>
      <c r="G57" s="14">
        <f>G56*$D$9</f>
        <v>12.194527011367571</v>
      </c>
    </row>
    <row r="58" spans="1:7" x14ac:dyDescent="0.25">
      <c r="A58" s="2"/>
      <c r="B58" s="2" t="s">
        <v>22</v>
      </c>
      <c r="C58" s="14">
        <f>C56-C57</f>
        <v>207.46427611095686</v>
      </c>
      <c r="D58" s="14">
        <f>D56-D57</f>
        <v>208.07282871436652</v>
      </c>
      <c r="E58" s="14">
        <f>E56-E57</f>
        <v>208.49385475413808</v>
      </c>
      <c r="F58" s="14">
        <f>F56-F57</f>
        <v>209.10245436137751</v>
      </c>
      <c r="G58" s="14">
        <f>G56-G57</f>
        <v>209.52414592258825</v>
      </c>
    </row>
    <row r="59" spans="1:7" x14ac:dyDescent="0.25">
      <c r="A59" s="2"/>
      <c r="B59" s="2" t="s">
        <v>27</v>
      </c>
      <c r="C59" s="14">
        <f>C56*$D$10</f>
        <v>24.149280817148416</v>
      </c>
      <c r="D59" s="14">
        <f>D56*$D$10</f>
        <v>24.220117628127319</v>
      </c>
      <c r="E59" s="14">
        <f>E56*$D$10</f>
        <v>24.269125950217131</v>
      </c>
      <c r="F59" s="14">
        <f>F56*$D$10</f>
        <v>24.339968232541299</v>
      </c>
      <c r="G59" s="14">
        <f>G56*$D$10</f>
        <v>24.389054022735142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74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19">
        <f>+C15/'Løntabel oktober 2019'!C15-1</f>
        <v>6.7407196430266936E-3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5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5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5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5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5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5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5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5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5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5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5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5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5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5">
      <c r="A59" s="2" t="s">
        <v>28</v>
      </c>
      <c r="E59" s="9"/>
      <c r="O59" s="2"/>
    </row>
    <row r="60" spans="1:15" x14ac:dyDescent="0.25">
      <c r="C60" s="18"/>
      <c r="D60" s="18"/>
      <c r="E60" s="18"/>
      <c r="F60" s="18"/>
      <c r="G60" s="18"/>
    </row>
    <row r="61" spans="1:15" ht="13" x14ac:dyDescent="0.3">
      <c r="A61" s="22" t="s">
        <v>75</v>
      </c>
      <c r="D61" s="14">
        <v>0.98</v>
      </c>
      <c r="F61" s="2"/>
      <c r="G61" s="18"/>
    </row>
    <row r="62" spans="1:15" x14ac:dyDescent="0.25">
      <c r="A62" s="12" t="s">
        <v>76</v>
      </c>
      <c r="D62" s="14">
        <v>-0.27</v>
      </c>
      <c r="F62" s="2"/>
      <c r="G62" s="18"/>
    </row>
    <row r="63" spans="1:15" x14ac:dyDescent="0.25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5">
      <c r="C64" s="18"/>
      <c r="D64" s="18"/>
      <c r="E64" s="18"/>
      <c r="F64" s="18"/>
      <c r="G64" s="18"/>
    </row>
    <row r="65" spans="3:7" x14ac:dyDescent="0.25">
      <c r="C65" s="18"/>
      <c r="D65" s="18"/>
      <c r="E65" s="18"/>
      <c r="F65" s="18"/>
      <c r="G65" s="18"/>
    </row>
    <row r="66" spans="3:7" x14ac:dyDescent="0.25">
      <c r="C66" s="18"/>
      <c r="D66" s="18"/>
      <c r="E66" s="18"/>
      <c r="F66" s="18"/>
      <c r="G66" s="18"/>
    </row>
    <row r="67" spans="3:7" x14ac:dyDescent="0.25">
      <c r="C67" s="18"/>
      <c r="D67" s="18"/>
      <c r="E67" s="18"/>
      <c r="F67" s="18"/>
      <c r="G67" s="18"/>
    </row>
    <row r="68" spans="3:7" x14ac:dyDescent="0.25">
      <c r="C68" s="18"/>
      <c r="D68" s="18"/>
      <c r="E68" s="18"/>
      <c r="F68" s="18"/>
      <c r="G68" s="18"/>
    </row>
    <row r="69" spans="3:7" x14ac:dyDescent="0.25">
      <c r="C69" s="18"/>
      <c r="D69" s="18"/>
      <c r="E69" s="18"/>
      <c r="F69" s="18"/>
      <c r="G69" s="18"/>
    </row>
    <row r="70" spans="3:7" x14ac:dyDescent="0.25">
      <c r="C70" s="18"/>
      <c r="D70" s="18"/>
      <c r="E70" s="18"/>
      <c r="F70" s="18"/>
      <c r="G70" s="18"/>
    </row>
    <row r="71" spans="3:7" x14ac:dyDescent="0.25">
      <c r="C71" s="18"/>
      <c r="D71" s="18"/>
      <c r="E71" s="18"/>
      <c r="F71" s="18"/>
      <c r="G71" s="18"/>
    </row>
    <row r="72" spans="3:7" x14ac:dyDescent="0.25">
      <c r="C72" s="18"/>
      <c r="D72" s="18"/>
      <c r="E72" s="18"/>
      <c r="F72" s="18"/>
      <c r="G72" s="18"/>
    </row>
    <row r="73" spans="3:7" x14ac:dyDescent="0.25">
      <c r="C73" s="18"/>
      <c r="D73" s="18"/>
      <c r="E73" s="18"/>
      <c r="F73" s="18"/>
      <c r="G73" s="18"/>
    </row>
    <row r="74" spans="3:7" x14ac:dyDescent="0.25">
      <c r="C74" s="18"/>
      <c r="D74" s="18"/>
      <c r="E74" s="18"/>
      <c r="F74" s="18"/>
      <c r="G74" s="18"/>
    </row>
    <row r="75" spans="3:7" x14ac:dyDescent="0.25">
      <c r="C75" s="18"/>
      <c r="D75" s="18"/>
      <c r="E75" s="18"/>
      <c r="F75" s="18"/>
      <c r="G75" s="18"/>
    </row>
    <row r="76" spans="3:7" x14ac:dyDescent="0.25">
      <c r="C76" s="18"/>
      <c r="D76" s="18"/>
      <c r="E76" s="18"/>
      <c r="F76" s="18"/>
      <c r="G76" s="18"/>
    </row>
    <row r="77" spans="3:7" x14ac:dyDescent="0.25">
      <c r="C77" s="18"/>
      <c r="D77" s="18"/>
      <c r="E77" s="18"/>
      <c r="F77" s="18"/>
      <c r="G77" s="18"/>
    </row>
    <row r="78" spans="3:7" x14ac:dyDescent="0.25">
      <c r="C78" s="18"/>
      <c r="D78" s="18"/>
      <c r="E78" s="18"/>
      <c r="F78" s="18"/>
      <c r="G78" s="18"/>
    </row>
    <row r="79" spans="3:7" x14ac:dyDescent="0.25">
      <c r="C79" s="18"/>
      <c r="D79" s="18"/>
      <c r="E79" s="18"/>
      <c r="F79" s="18"/>
      <c r="G79" s="18"/>
    </row>
    <row r="80" spans="3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15CF-ACCD-47AB-9529-E7B56474E141}">
  <dimension ref="A1:M59"/>
  <sheetViews>
    <sheetView workbookViewId="0">
      <selection activeCell="E39" sqref="E39"/>
    </sheetView>
  </sheetViews>
  <sheetFormatPr defaultColWidth="8.7265625" defaultRowHeight="12.5" x14ac:dyDescent="0.25"/>
  <cols>
    <col min="1" max="1" width="8.7265625" style="12"/>
    <col min="2" max="2" width="25" style="12" customWidth="1"/>
    <col min="3" max="3" width="11.26953125" style="12" customWidth="1"/>
    <col min="4" max="7" width="10.81640625" style="12" customWidth="1"/>
    <col min="8" max="8" width="8.7265625" style="12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6384" width="8.7265625" style="12"/>
  </cols>
  <sheetData>
    <row r="1" spans="1:13" ht="13" x14ac:dyDescent="0.3">
      <c r="A1" s="1" t="s">
        <v>82</v>
      </c>
    </row>
    <row r="2" spans="1:13" x14ac:dyDescent="0.25">
      <c r="A2" s="2" t="s">
        <v>84</v>
      </c>
    </row>
    <row r="4" spans="1:13" ht="13" thickBot="1" x14ac:dyDescent="0.3">
      <c r="A4" s="12" t="s">
        <v>85</v>
      </c>
    </row>
    <row r="5" spans="1:13" ht="13" thickBot="1" x14ac:dyDescent="0.3">
      <c r="A5" s="12" t="s">
        <v>78</v>
      </c>
      <c r="D5" s="23"/>
    </row>
    <row r="6" spans="1:13" ht="13.5" thickBot="1" x14ac:dyDescent="0.35">
      <c r="A6" s="12" t="s">
        <v>79</v>
      </c>
      <c r="D6" s="24">
        <f>+D5*(100%+D7)</f>
        <v>0</v>
      </c>
    </row>
    <row r="7" spans="1:13" x14ac:dyDescent="0.25">
      <c r="A7" s="12" t="s">
        <v>80</v>
      </c>
      <c r="D7" s="19">
        <f>+'Løntabel oktober 2020'!D7</f>
        <v>6.7407196430266936E-3</v>
      </c>
    </row>
    <row r="9" spans="1:13" x14ac:dyDescent="0.25">
      <c r="A9" s="12" t="s">
        <v>1</v>
      </c>
      <c r="D9" s="13">
        <v>5.5E-2</v>
      </c>
    </row>
    <row r="10" spans="1:13" x14ac:dyDescent="0.25">
      <c r="A10" s="12" t="s">
        <v>2</v>
      </c>
      <c r="D10" s="13">
        <v>0.11</v>
      </c>
    </row>
    <row r="13" spans="1:13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ht="13" x14ac:dyDescent="0.3">
      <c r="A15" s="2"/>
      <c r="B15" s="1" t="s">
        <v>9</v>
      </c>
      <c r="C15" s="2"/>
      <c r="D15" s="2"/>
      <c r="E15" s="2"/>
      <c r="F15" s="2"/>
      <c r="G15" s="2"/>
    </row>
    <row r="16" spans="1:13" ht="13" x14ac:dyDescent="0.3">
      <c r="A16" s="4">
        <v>19</v>
      </c>
      <c r="B16" s="5" t="s">
        <v>10</v>
      </c>
      <c r="C16" s="6">
        <f>+'Løntabel oktober 2020'!C15/160.33</f>
        <v>159.38052806234268</v>
      </c>
      <c r="D16" s="6">
        <f>+'Løntabel oktober 2020'!D15/160.33</f>
        <v>161.99057880317477</v>
      </c>
      <c r="E16" s="6">
        <f>+'Løntabel oktober 2020'!E15/160.33</f>
        <v>163.79764920112225</v>
      </c>
      <c r="F16" s="6">
        <f>+'Løntabel oktober 2020'!F15/160.33</f>
        <v>166.40777444653813</v>
      </c>
      <c r="G16" s="6">
        <f>+'Løntabel oktober 2020'!G15/160.33</f>
        <v>168.21492081253479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5">
      <c r="A17" s="2"/>
      <c r="B17" s="12" t="s">
        <v>16</v>
      </c>
      <c r="C17" s="14">
        <f>C16*$D$9</f>
        <v>8.7659290434288479</v>
      </c>
      <c r="D17" s="14">
        <f>D16*$D$9</f>
        <v>8.9094818341746116</v>
      </c>
      <c r="E17" s="14">
        <f>E16*$D$9</f>
        <v>9.0088707060617246</v>
      </c>
      <c r="F17" s="14">
        <f>F16*$D$9</f>
        <v>9.1524275945595974</v>
      </c>
      <c r="G17" s="14">
        <f>G16*$D$9</f>
        <v>9.2518206446894133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5">
      <c r="A18" s="2"/>
      <c r="B18" s="12" t="s">
        <v>22</v>
      </c>
      <c r="C18" s="14">
        <f>C16-C17</f>
        <v>150.61459901891382</v>
      </c>
      <c r="D18" s="14">
        <f>D16-D17</f>
        <v>153.08109696900016</v>
      </c>
      <c r="E18" s="14">
        <f>E16-E17</f>
        <v>154.78877849506054</v>
      </c>
      <c r="F18" s="14">
        <f>F16-F17</f>
        <v>157.25534685197852</v>
      </c>
      <c r="G18" s="14">
        <f>G16-G17</f>
        <v>158.96310016784537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5">
      <c r="A19" s="2"/>
      <c r="B19" s="12" t="s">
        <v>27</v>
      </c>
      <c r="C19" s="14">
        <f>C16*$D$10</f>
        <v>17.531858086857696</v>
      </c>
      <c r="D19" s="14">
        <f>D16*$D$10</f>
        <v>17.818963668349223</v>
      </c>
      <c r="E19" s="14">
        <f>E16*$D$10</f>
        <v>18.017741412123449</v>
      </c>
      <c r="F19" s="14">
        <f>F16*$D$10</f>
        <v>18.304855189119195</v>
      </c>
      <c r="G19" s="14">
        <f>G16*$D$10</f>
        <v>18.503641289378827</v>
      </c>
      <c r="I19" s="2"/>
      <c r="J19" s="8"/>
      <c r="K19" s="2"/>
    </row>
    <row r="20" spans="1:13" ht="13" x14ac:dyDescent="0.3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ht="13" x14ac:dyDescent="0.3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5">
      <c r="A22" s="4">
        <v>24</v>
      </c>
      <c r="B22" s="5" t="s">
        <v>10</v>
      </c>
      <c r="C22" s="6">
        <f>+'Løntabel oktober 2020'!C21/160.33</f>
        <v>172.02044906322465</v>
      </c>
      <c r="D22" s="6">
        <f>+'Løntabel oktober 2020'!D21/160.33</f>
        <v>174.61442855304611</v>
      </c>
      <c r="E22" s="6">
        <f>+'Løntabel oktober 2020'!E21/160.33</f>
        <v>176.41059278741784</v>
      </c>
      <c r="F22" s="6">
        <f>+'Løntabel oktober 2020'!F21/160.33</f>
        <v>179.00457227723933</v>
      </c>
      <c r="G22" s="6">
        <f>+'Løntabel oktober 2020'!G21/160.33</f>
        <v>180.80004025069348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5">
      <c r="A23" s="2"/>
      <c r="B23" s="2" t="s">
        <v>16</v>
      </c>
      <c r="C23" s="14">
        <f>C22*$D$9</f>
        <v>9.4611246984773558</v>
      </c>
      <c r="D23" s="14">
        <f>D22*$D$9</f>
        <v>9.6037935704175368</v>
      </c>
      <c r="E23" s="14">
        <f>E22*$D$9</f>
        <v>9.7025826033079809</v>
      </c>
      <c r="F23" s="14">
        <f>F22*$D$9</f>
        <v>9.8452514752481637</v>
      </c>
      <c r="G23" s="14">
        <f>G22*$D$9</f>
        <v>9.9440022137881421</v>
      </c>
      <c r="I23" s="2" t="s">
        <v>42</v>
      </c>
      <c r="K23" s="2" t="s">
        <v>43</v>
      </c>
      <c r="L23" s="2" t="s">
        <v>44</v>
      </c>
    </row>
    <row r="24" spans="1:13" x14ac:dyDescent="0.25">
      <c r="A24" s="2"/>
      <c r="B24" s="2" t="s">
        <v>22</v>
      </c>
      <c r="C24" s="14">
        <f>C22-C23</f>
        <v>162.55932436474728</v>
      </c>
      <c r="D24" s="14">
        <f>D22-D23</f>
        <v>165.01063498262857</v>
      </c>
      <c r="E24" s="14">
        <f>E22-E23</f>
        <v>166.70801018410987</v>
      </c>
      <c r="F24" s="14">
        <f>F22-F23</f>
        <v>169.15932080199116</v>
      </c>
      <c r="G24" s="14">
        <f>G22-G23</f>
        <v>170.85603803690535</v>
      </c>
      <c r="I24" s="2"/>
      <c r="K24" s="2"/>
      <c r="L24" s="2"/>
    </row>
    <row r="25" spans="1:13" x14ac:dyDescent="0.25">
      <c r="A25" s="2"/>
      <c r="B25" s="2" t="s">
        <v>27</v>
      </c>
      <c r="C25" s="14">
        <f>C22*$D$10</f>
        <v>18.922249396954712</v>
      </c>
      <c r="D25" s="14">
        <f>D22*$D$10</f>
        <v>19.207587140835074</v>
      </c>
      <c r="E25" s="14">
        <f>E22*$D$10</f>
        <v>19.405165206615962</v>
      </c>
      <c r="F25" s="14">
        <f>F22*$D$10</f>
        <v>19.690502950496327</v>
      </c>
      <c r="G25" s="14">
        <f>G22*$D$10</f>
        <v>19.888004427576284</v>
      </c>
      <c r="I25" s="2" t="s">
        <v>45</v>
      </c>
      <c r="K25" s="12" t="s">
        <v>46</v>
      </c>
      <c r="L25" s="12" t="s">
        <v>47</v>
      </c>
    </row>
    <row r="26" spans="1:13" x14ac:dyDescent="0.25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5">
      <c r="A27" s="4">
        <v>25</v>
      </c>
      <c r="B27" s="5" t="s">
        <v>10</v>
      </c>
      <c r="C27" s="6">
        <f>+'Løntabel oktober 2020'!C26/160.33</f>
        <v>174.79299801326837</v>
      </c>
      <c r="D27" s="6">
        <f>+'Løntabel oktober 2020'!D26/160.33</f>
        <v>177.30578294327583</v>
      </c>
      <c r="E27" s="6">
        <f>+'Løntabel oktober 2020'!E26/160.33</f>
        <v>179.04520616425182</v>
      </c>
      <c r="F27" s="6">
        <f>+'Løntabel oktober 2020'!F26/160.33</f>
        <v>181.55930551158878</v>
      </c>
      <c r="G27" s="6">
        <f>+'Løntabel oktober 2020'!G26/160.33</f>
        <v>183.29865895681934</v>
      </c>
      <c r="I27" s="2" t="s">
        <v>51</v>
      </c>
      <c r="L27" s="12" t="s">
        <v>52</v>
      </c>
    </row>
    <row r="28" spans="1:13" x14ac:dyDescent="0.25">
      <c r="A28" s="2"/>
      <c r="B28" s="2" t="s">
        <v>16</v>
      </c>
      <c r="C28" s="14">
        <f>C27*$D$9</f>
        <v>9.6136148907297603</v>
      </c>
      <c r="D28" s="14">
        <f>D27*$D$9</f>
        <v>9.7518180618801704</v>
      </c>
      <c r="E28" s="14">
        <f>E27*$D$9</f>
        <v>9.8474863390338498</v>
      </c>
      <c r="F28" s="14">
        <f>F27*$D$9</f>
        <v>9.9857618031373825</v>
      </c>
      <c r="G28" s="14">
        <f>G27*$D$9</f>
        <v>10.081426242625064</v>
      </c>
      <c r="I28" s="11" t="s">
        <v>53</v>
      </c>
      <c r="L28" s="12" t="s">
        <v>54</v>
      </c>
    </row>
    <row r="29" spans="1:13" x14ac:dyDescent="0.25">
      <c r="A29" s="2"/>
      <c r="B29" s="2" t="s">
        <v>22</v>
      </c>
      <c r="C29" s="14">
        <f>C27-C28</f>
        <v>165.17938312253861</v>
      </c>
      <c r="D29" s="14">
        <f>D27-D28</f>
        <v>167.55396488139567</v>
      </c>
      <c r="E29" s="14">
        <f>E27-E28</f>
        <v>169.19771982521797</v>
      </c>
      <c r="F29" s="14">
        <f>F27-F28</f>
        <v>171.57354370845138</v>
      </c>
      <c r="G29" s="14">
        <f>G27-G28</f>
        <v>173.21723271419427</v>
      </c>
      <c r="I29" s="11"/>
    </row>
    <row r="30" spans="1:13" x14ac:dyDescent="0.25">
      <c r="A30" s="2"/>
      <c r="B30" s="2" t="s">
        <v>27</v>
      </c>
      <c r="C30" s="14">
        <f>C27*$D$10</f>
        <v>19.227229781459521</v>
      </c>
      <c r="D30" s="14">
        <f>D27*$D$10</f>
        <v>19.503636123760341</v>
      </c>
      <c r="E30" s="14">
        <f>E27*$D$10</f>
        <v>19.6949726780677</v>
      </c>
      <c r="F30" s="14">
        <f>F27*$D$10</f>
        <v>19.971523606274765</v>
      </c>
      <c r="G30" s="14">
        <f>G27*$D$10</f>
        <v>20.162852485250127</v>
      </c>
      <c r="I30" s="11" t="s">
        <v>55</v>
      </c>
      <c r="L30" s="2" t="s">
        <v>56</v>
      </c>
    </row>
    <row r="31" spans="1:13" x14ac:dyDescent="0.25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5">
      <c r="A32" s="4">
        <v>26</v>
      </c>
      <c r="B32" s="5" t="s">
        <v>10</v>
      </c>
      <c r="C32" s="6">
        <f>+'Løntabel oktober 2020'!C31/160.33</f>
        <v>177.62931654094783</v>
      </c>
      <c r="D32" s="6">
        <f>+'Løntabel oktober 2020'!D31/160.33</f>
        <v>180.0563676300695</v>
      </c>
      <c r="E32" s="6">
        <f>+'Løntabel oktober 2020'!E31/160.33</f>
        <v>181.73576791518883</v>
      </c>
      <c r="F32" s="6">
        <f>+'Løntabel oktober 2020'!F31/160.33</f>
        <v>184.16229378780818</v>
      </c>
      <c r="G32" s="6">
        <f>+'Løntabel oktober 2020'!G31/160.33</f>
        <v>185.84175457011168</v>
      </c>
      <c r="L32" s="12" t="s">
        <v>59</v>
      </c>
    </row>
    <row r="33" spans="1:12" x14ac:dyDescent="0.25">
      <c r="A33" s="2"/>
      <c r="B33" s="2" t="s">
        <v>16</v>
      </c>
      <c r="C33" s="14">
        <f>C32*$D$9</f>
        <v>9.7696124097521313</v>
      </c>
      <c r="D33" s="14">
        <f>D32*$D$9</f>
        <v>9.9031002196538225</v>
      </c>
      <c r="E33" s="14">
        <f>E32*$D$9</f>
        <v>9.9954672353353864</v>
      </c>
      <c r="F33" s="14">
        <f>F32*$D$9</f>
        <v>10.128926158329451</v>
      </c>
      <c r="G33" s="14">
        <f>G32*$D$9</f>
        <v>10.221296501356143</v>
      </c>
      <c r="L33" s="12" t="s">
        <v>60</v>
      </c>
    </row>
    <row r="34" spans="1:12" x14ac:dyDescent="0.25">
      <c r="A34" s="2"/>
      <c r="B34" s="2" t="s">
        <v>22</v>
      </c>
      <c r="C34" s="14">
        <f>C32-C33</f>
        <v>167.85970413119568</v>
      </c>
      <c r="D34" s="14">
        <f>D32-D33</f>
        <v>170.15326741041568</v>
      </c>
      <c r="E34" s="14">
        <f>E32-E33</f>
        <v>171.74030067985345</v>
      </c>
      <c r="F34" s="14">
        <f>F32-F33</f>
        <v>174.03336762947873</v>
      </c>
      <c r="G34" s="14">
        <f>G32-G33</f>
        <v>175.62045806875554</v>
      </c>
      <c r="L34" s="12" t="s">
        <v>61</v>
      </c>
    </row>
    <row r="35" spans="1:12" x14ac:dyDescent="0.25">
      <c r="A35" s="2"/>
      <c r="B35" s="2" t="s">
        <v>27</v>
      </c>
      <c r="C35" s="14">
        <f>C32*$D$10</f>
        <v>19.539224819504263</v>
      </c>
      <c r="D35" s="14">
        <f>D32*$D$10</f>
        <v>19.806200439307645</v>
      </c>
      <c r="E35" s="14">
        <f>E32*$D$10</f>
        <v>19.990934470670773</v>
      </c>
      <c r="F35" s="14">
        <f>F32*$D$10</f>
        <v>20.257852316658902</v>
      </c>
      <c r="G35" s="14">
        <f>G32*$D$10</f>
        <v>20.442593002712286</v>
      </c>
      <c r="L35" s="12" t="s">
        <v>62</v>
      </c>
    </row>
    <row r="36" spans="1:12" x14ac:dyDescent="0.25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5">
      <c r="A37" s="4">
        <v>28</v>
      </c>
      <c r="B37" s="5" t="s">
        <v>10</v>
      </c>
      <c r="C37" s="6">
        <f>+'Løntabel oktober 2020'!C36/160.33</f>
        <v>183.49589804080404</v>
      </c>
      <c r="D37" s="6">
        <f>+'Løntabel oktober 2020'!D36/160.33</f>
        <v>185.73024932701267</v>
      </c>
      <c r="E37" s="6">
        <f>+'Løntabel oktober 2020'!E36/160.33</f>
        <v>187.2769727450756</v>
      </c>
      <c r="F37" s="6">
        <f>+'Løntabel oktober 2020'!F36/160.33</f>
        <v>189.5113240312842</v>
      </c>
      <c r="G37" s="6">
        <f>+'Løntabel oktober 2020'!G36/160.33</f>
        <v>191.05746173566041</v>
      </c>
      <c r="L37" s="12" t="s">
        <v>64</v>
      </c>
    </row>
    <row r="38" spans="1:12" x14ac:dyDescent="0.25">
      <c r="A38" s="2"/>
      <c r="B38" s="2" t="s">
        <v>16</v>
      </c>
      <c r="C38" s="14">
        <f>C37*$D$9</f>
        <v>10.092274392244223</v>
      </c>
      <c r="D38" s="14">
        <f>D37*$D$9</f>
        <v>10.215163712985698</v>
      </c>
      <c r="E38" s="14">
        <f>E37*$D$9</f>
        <v>10.300233500979157</v>
      </c>
      <c r="F38" s="14">
        <f>F37*$D$9</f>
        <v>10.42312282172063</v>
      </c>
      <c r="G38" s="14">
        <f>G37*$D$9</f>
        <v>10.508160395461323</v>
      </c>
      <c r="L38" s="2" t="s">
        <v>65</v>
      </c>
    </row>
    <row r="39" spans="1:12" x14ac:dyDescent="0.25">
      <c r="A39" s="2"/>
      <c r="B39" s="2" t="s">
        <v>22</v>
      </c>
      <c r="C39" s="14">
        <f>C37-C38</f>
        <v>173.4036236485598</v>
      </c>
      <c r="D39" s="14">
        <f>D37-D38</f>
        <v>175.51508561402699</v>
      </c>
      <c r="E39" s="14">
        <f>E37-E38</f>
        <v>176.97673924409645</v>
      </c>
      <c r="F39" s="14">
        <f>F37-F38</f>
        <v>179.08820120956358</v>
      </c>
      <c r="G39" s="14">
        <f>G37-G38</f>
        <v>180.54930134019909</v>
      </c>
      <c r="L39" s="12" t="s">
        <v>66</v>
      </c>
    </row>
    <row r="40" spans="1:12" x14ac:dyDescent="0.25">
      <c r="A40" s="2"/>
      <c r="B40" s="2" t="s">
        <v>27</v>
      </c>
      <c r="C40" s="14">
        <f>C37*$D$10</f>
        <v>20.184548784488445</v>
      </c>
      <c r="D40" s="14">
        <f>D37*$D$10</f>
        <v>20.430327425971395</v>
      </c>
      <c r="E40" s="14">
        <f>E37*$D$10</f>
        <v>20.600467001958314</v>
      </c>
      <c r="F40" s="14">
        <f>F37*$D$10</f>
        <v>20.846245643441261</v>
      </c>
      <c r="G40" s="14">
        <f>G37*$D$10</f>
        <v>21.016320790922645</v>
      </c>
    </row>
    <row r="41" spans="1:12" x14ac:dyDescent="0.25">
      <c r="A41" s="4">
        <v>29</v>
      </c>
      <c r="B41" s="5" t="s">
        <v>10</v>
      </c>
      <c r="C41" s="6">
        <f>+'Løntabel oktober 2020'!C40/160.33</f>
        <v>186.52813779667326</v>
      </c>
      <c r="D41" s="6">
        <f>+'Løntabel oktober 2020'!D40/160.33</f>
        <v>188.6567677624387</v>
      </c>
      <c r="E41" s="6">
        <f>+'Løntabel oktober 2020'!E40/160.33</f>
        <v>190.13005732703581</v>
      </c>
      <c r="F41" s="6">
        <f>+'Løntabel oktober 2020'!F40/160.33</f>
        <v>192.25810157911462</v>
      </c>
      <c r="G41" s="6">
        <f>+'Løntabel oktober 2020'!G40/160.33</f>
        <v>193.73197685739851</v>
      </c>
    </row>
    <row r="42" spans="1:12" x14ac:dyDescent="0.25">
      <c r="A42" s="2"/>
      <c r="B42" s="2" t="s">
        <v>16</v>
      </c>
      <c r="C42" s="14">
        <f>C41*$D$9</f>
        <v>10.259047578817029</v>
      </c>
      <c r="D42" s="14">
        <f>D41*$D$9</f>
        <v>10.376122226934129</v>
      </c>
      <c r="E42" s="14">
        <f>E41*$D$9</f>
        <v>10.457153152986971</v>
      </c>
      <c r="F42" s="14">
        <f>F41*$D$9</f>
        <v>10.574195586851305</v>
      </c>
      <c r="G42" s="14">
        <f>G41*$D$9</f>
        <v>10.655258727156918</v>
      </c>
    </row>
    <row r="43" spans="1:12" x14ac:dyDescent="0.25">
      <c r="A43" s="2"/>
      <c r="B43" s="2" t="s">
        <v>22</v>
      </c>
      <c r="C43" s="14">
        <f>C41-C42</f>
        <v>176.26909021785625</v>
      </c>
      <c r="D43" s="14">
        <f>D41-D42</f>
        <v>178.28064553550456</v>
      </c>
      <c r="E43" s="14">
        <f>E41-E42</f>
        <v>179.67290417404885</v>
      </c>
      <c r="F43" s="14">
        <f>F41-F42</f>
        <v>181.68390599226331</v>
      </c>
      <c r="G43" s="14">
        <f>G41-G42</f>
        <v>183.0767181302416</v>
      </c>
    </row>
    <row r="44" spans="1:12" x14ac:dyDescent="0.25">
      <c r="A44" s="2"/>
      <c r="B44" s="2" t="s">
        <v>27</v>
      </c>
      <c r="C44" s="14">
        <f>C41*$D$10</f>
        <v>20.518095157634058</v>
      </c>
      <c r="D44" s="14">
        <f>D41*$D$10</f>
        <v>20.752244453868258</v>
      </c>
      <c r="E44" s="14">
        <f>E41*$D$10</f>
        <v>20.914306305973941</v>
      </c>
      <c r="F44" s="14">
        <f>F41*$D$10</f>
        <v>21.14839117370261</v>
      </c>
      <c r="G44" s="14">
        <f>G41*$D$10</f>
        <v>21.310517454313835</v>
      </c>
    </row>
    <row r="45" spans="1:12" x14ac:dyDescent="0.25">
      <c r="A45" s="4">
        <v>30</v>
      </c>
      <c r="B45" s="5" t="s">
        <v>10</v>
      </c>
      <c r="C45" s="6">
        <f>+'Løntabel oktober 2020'!C44/160.33</f>
        <v>189.62609011538842</v>
      </c>
      <c r="D45" s="6">
        <f>+'Løntabel oktober 2020'!D44/160.33</f>
        <v>191.64134506705551</v>
      </c>
      <c r="E45" s="6">
        <f>+'Løntabel oktober 2020'!E44/160.33</f>
        <v>193.03724721080195</v>
      </c>
      <c r="F45" s="6">
        <f>+'Løntabel oktober 2020'!F44/160.33</f>
        <v>195.05246836398669</v>
      </c>
      <c r="G45" s="6">
        <f>+'Løntabel oktober 2020'!G44/160.33</f>
        <v>196.44778479404644</v>
      </c>
    </row>
    <row r="46" spans="1:12" x14ac:dyDescent="0.25">
      <c r="A46" s="2"/>
      <c r="B46" s="2" t="s">
        <v>16</v>
      </c>
      <c r="C46" s="14">
        <f>C45*$D$9</f>
        <v>10.429434956346363</v>
      </c>
      <c r="D46" s="14">
        <f>D45*$D$9</f>
        <v>10.540273978688052</v>
      </c>
      <c r="E46" s="14">
        <f>E45*$D$9</f>
        <v>10.617048596594108</v>
      </c>
      <c r="F46" s="14">
        <f>F45*$D$9</f>
        <v>10.727885760019268</v>
      </c>
      <c r="G46" s="14">
        <f>G45*$D$9</f>
        <v>10.804628163672554</v>
      </c>
    </row>
    <row r="47" spans="1:12" x14ac:dyDescent="0.25">
      <c r="A47" s="2"/>
      <c r="B47" s="2" t="s">
        <v>22</v>
      </c>
      <c r="C47" s="14">
        <f>C45-C46</f>
        <v>179.19665515904205</v>
      </c>
      <c r="D47" s="14">
        <f>D45-D46</f>
        <v>181.10107108836746</v>
      </c>
      <c r="E47" s="14">
        <f>E45-E46</f>
        <v>182.42019861420783</v>
      </c>
      <c r="F47" s="14">
        <f>F45-F46</f>
        <v>184.32458260396743</v>
      </c>
      <c r="G47" s="14">
        <f>G45-G46</f>
        <v>185.64315663037388</v>
      </c>
    </row>
    <row r="48" spans="1:12" x14ac:dyDescent="0.25">
      <c r="A48" s="2"/>
      <c r="B48" s="2" t="s">
        <v>27</v>
      </c>
      <c r="C48" s="14">
        <f>C45*$D$10</f>
        <v>20.858869912692725</v>
      </c>
      <c r="D48" s="14">
        <f>D45*$D$10</f>
        <v>21.080547957376105</v>
      </c>
      <c r="E48" s="14">
        <f>E45*$D$10</f>
        <v>21.234097193188216</v>
      </c>
      <c r="F48" s="14">
        <f>F45*$D$10</f>
        <v>21.455771520038535</v>
      </c>
      <c r="G48" s="14">
        <f>G45*$D$10</f>
        <v>21.609256327345108</v>
      </c>
    </row>
    <row r="49" spans="1:7" x14ac:dyDescent="0.25">
      <c r="A49" s="2"/>
      <c r="B49" s="2"/>
      <c r="C49" s="14"/>
      <c r="D49" s="14"/>
      <c r="E49" s="14"/>
      <c r="F49" s="14"/>
      <c r="G49" s="14"/>
    </row>
    <row r="50" spans="1:7" x14ac:dyDescent="0.25">
      <c r="A50" s="4">
        <v>31</v>
      </c>
      <c r="B50" s="5" t="s">
        <v>10</v>
      </c>
      <c r="C50" s="6">
        <f>+'Løntabel oktober 2020'!C49/160.33</f>
        <v>192.79424924504642</v>
      </c>
      <c r="D50" s="6">
        <f>+'Løntabel oktober 2020'!D49/160.33</f>
        <v>194.69027766299473</v>
      </c>
      <c r="E50" s="6">
        <f>+'Løntabel oktober 2020'!E49/160.33</f>
        <v>196.00242274954789</v>
      </c>
      <c r="F50" s="6">
        <f>+'Løntabel oktober 2020'!F49/160.33</f>
        <v>197.89845116749618</v>
      </c>
      <c r="G50" s="6">
        <f>+'Løntabel oktober 2020'!G49/160.33</f>
        <v>199.21059625404934</v>
      </c>
    </row>
    <row r="51" spans="1:7" x14ac:dyDescent="0.25">
      <c r="A51" s="2"/>
      <c r="B51" s="2" t="s">
        <v>16</v>
      </c>
      <c r="C51" s="14">
        <f>C50*$D$9</f>
        <v>10.603683708477552</v>
      </c>
      <c r="D51" s="14">
        <f>D50*$D$9</f>
        <v>10.70796527146471</v>
      </c>
      <c r="E51" s="14">
        <f>E50*$D$9</f>
        <v>10.780133251225134</v>
      </c>
      <c r="F51" s="14">
        <f>F50*$D$9</f>
        <v>10.88441481421229</v>
      </c>
      <c r="G51" s="14">
        <f>G50*$D$9</f>
        <v>10.956582793972714</v>
      </c>
    </row>
    <row r="52" spans="1:7" x14ac:dyDescent="0.25">
      <c r="A52" s="2"/>
      <c r="B52" s="2" t="s">
        <v>22</v>
      </c>
      <c r="C52" s="14">
        <f>C50-C51</f>
        <v>182.19056553656887</v>
      </c>
      <c r="D52" s="14">
        <f>D50-D51</f>
        <v>183.98231239153003</v>
      </c>
      <c r="E52" s="14">
        <f>E50-E51</f>
        <v>185.22228949832277</v>
      </c>
      <c r="F52" s="14">
        <f>F50-F51</f>
        <v>187.0140363532839</v>
      </c>
      <c r="G52" s="14">
        <f>G50-G51</f>
        <v>188.25401346007664</v>
      </c>
    </row>
    <row r="53" spans="1:7" x14ac:dyDescent="0.25">
      <c r="A53" s="2"/>
      <c r="B53" s="2" t="s">
        <v>27</v>
      </c>
      <c r="C53" s="14">
        <f>C50*$D$10</f>
        <v>21.207367416955105</v>
      </c>
      <c r="D53" s="14">
        <f>D50*$D$10</f>
        <v>21.41593054292942</v>
      </c>
      <c r="E53" s="14">
        <f>E50*$D$10</f>
        <v>21.560266502450268</v>
      </c>
      <c r="F53" s="14">
        <f>F50*$D$10</f>
        <v>21.76882962842458</v>
      </c>
      <c r="G53" s="14">
        <f>G50*$D$10</f>
        <v>21.913165587945429</v>
      </c>
    </row>
    <row r="54" spans="1:7" ht="13" x14ac:dyDescent="0.3">
      <c r="A54" s="2"/>
      <c r="B54" s="1"/>
      <c r="C54" s="2"/>
      <c r="D54" s="2"/>
      <c r="E54" s="2"/>
      <c r="F54" s="2"/>
      <c r="G54" s="2"/>
    </row>
    <row r="55" spans="1:7" ht="13" x14ac:dyDescent="0.3">
      <c r="A55" s="2"/>
      <c r="B55" s="1" t="s">
        <v>67</v>
      </c>
      <c r="C55" s="2"/>
      <c r="D55" s="2"/>
      <c r="E55" s="2"/>
      <c r="F55" s="2"/>
      <c r="G55" s="2"/>
    </row>
    <row r="56" spans="1:7" x14ac:dyDescent="0.25">
      <c r="A56" s="4">
        <v>39</v>
      </c>
      <c r="B56" s="5" t="s">
        <v>10</v>
      </c>
      <c r="C56" s="6">
        <f>+'Løntabel oktober 2020'!C55/160.33</f>
        <v>221.0187668065231</v>
      </c>
      <c r="D56" s="6">
        <f>+'Løntabel oktober 2020'!D55/160.33</f>
        <v>221.66707864345142</v>
      </c>
      <c r="E56" s="6">
        <f>+'Løntabel oktober 2020'!E55/160.33</f>
        <v>222.11561203844408</v>
      </c>
      <c r="F56" s="6">
        <f>+'Løntabel oktober 2020'!F55/160.33</f>
        <v>222.76397395015485</v>
      </c>
      <c r="G56" s="6">
        <f>+'Løntabel oktober 2020'!G55/160.33</f>
        <v>223.2132163478276</v>
      </c>
    </row>
    <row r="57" spans="1:7" x14ac:dyDescent="0.25">
      <c r="A57" s="2"/>
      <c r="B57" s="2" t="s">
        <v>16</v>
      </c>
      <c r="C57" s="14">
        <f>C56*$D$9</f>
        <v>12.156032174358771</v>
      </c>
      <c r="D57" s="14">
        <f>D56*$D$9</f>
        <v>12.191689325389827</v>
      </c>
      <c r="E57" s="14">
        <f>E56*$D$9</f>
        <v>12.216358662114425</v>
      </c>
      <c r="F57" s="14">
        <f>F56*$D$9</f>
        <v>12.252018567258517</v>
      </c>
      <c r="G57" s="14">
        <f>G56*$D$9</f>
        <v>12.276726899130518</v>
      </c>
    </row>
    <row r="58" spans="1:7" x14ac:dyDescent="0.25">
      <c r="A58" s="2"/>
      <c r="B58" s="2" t="s">
        <v>22</v>
      </c>
      <c r="C58" s="14">
        <f>C56-C57</f>
        <v>208.86273463216435</v>
      </c>
      <c r="D58" s="14">
        <f>D56-D57</f>
        <v>209.47538931806159</v>
      </c>
      <c r="E58" s="14">
        <f>E56-E57</f>
        <v>209.89925337632965</v>
      </c>
      <c r="F58" s="14">
        <f>F56-F57</f>
        <v>210.51195538289633</v>
      </c>
      <c r="G58" s="14">
        <f>G56-G57</f>
        <v>210.93648944869707</v>
      </c>
    </row>
    <row r="59" spans="1:7" x14ac:dyDescent="0.25">
      <c r="A59" s="2"/>
      <c r="B59" s="2" t="s">
        <v>27</v>
      </c>
      <c r="C59" s="14">
        <f>C56*$D$10</f>
        <v>24.312064348717541</v>
      </c>
      <c r="D59" s="14">
        <f>D56*$D$10</f>
        <v>24.383378650779655</v>
      </c>
      <c r="E59" s="14">
        <f>E56*$D$10</f>
        <v>24.43271732422885</v>
      </c>
      <c r="F59" s="14">
        <f>F56*$D$10</f>
        <v>24.504037134517034</v>
      </c>
      <c r="G59" s="14">
        <f>G56*$D$10</f>
        <v>24.553453798261035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F35A-76E4-40A6-A781-AE39509A7448}">
  <dimension ref="A1:X238"/>
  <sheetViews>
    <sheetView topLeftCell="A24" workbookViewId="0">
      <selection activeCell="C67" sqref="C6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103</v>
      </c>
    </row>
    <row r="3" spans="1:20" x14ac:dyDescent="0.25">
      <c r="F3" s="2"/>
    </row>
    <row r="4" spans="1:20" ht="13" thickBot="1" x14ac:dyDescent="0.3">
      <c r="A4" s="12" t="s">
        <v>102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2.9100000000000001E-2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29411.719498091064</v>
      </c>
      <c r="D16" s="6">
        <v>29893.372314770841</v>
      </c>
      <c r="E16" s="6">
        <v>30226.844968575489</v>
      </c>
      <c r="F16" s="6">
        <v>30708.511534161407</v>
      </c>
      <c r="G16" s="6">
        <v>31041.998206936747</v>
      </c>
      <c r="H16" s="4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17"/>
      <c r="P16" s="17"/>
      <c r="Q16" s="17"/>
      <c r="R16" s="17"/>
      <c r="S16" s="17"/>
      <c r="T16" s="7"/>
    </row>
    <row r="17" spans="1:19" x14ac:dyDescent="0.25">
      <c r="A17" s="2"/>
      <c r="B17" s="12" t="s">
        <v>16</v>
      </c>
      <c r="C17" s="14">
        <v>1617.6445723950085</v>
      </c>
      <c r="D17" s="14">
        <v>1644.1354773123962</v>
      </c>
      <c r="E17" s="14">
        <v>1662.4764732716519</v>
      </c>
      <c r="F17" s="14">
        <v>1688.9681343788775</v>
      </c>
      <c r="G17" s="14">
        <v>1707.3099013815211</v>
      </c>
      <c r="H17" s="44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17"/>
      <c r="P17" s="17"/>
      <c r="Q17" s="17"/>
      <c r="R17" s="17"/>
      <c r="S17" s="17"/>
    </row>
    <row r="18" spans="1:19" x14ac:dyDescent="0.25">
      <c r="A18" s="2"/>
      <c r="B18" s="12" t="s">
        <v>22</v>
      </c>
      <c r="C18" s="14">
        <v>27794.074925696055</v>
      </c>
      <c r="D18" s="14">
        <v>28249.236837458444</v>
      </c>
      <c r="E18" s="14">
        <v>28564.368495303839</v>
      </c>
      <c r="F18" s="14">
        <v>29019.543399782531</v>
      </c>
      <c r="G18" s="14">
        <v>29334.688305555224</v>
      </c>
      <c r="H18" s="44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17"/>
      <c r="P18" s="17"/>
      <c r="Q18" s="17"/>
      <c r="R18" s="17"/>
      <c r="S18" s="17"/>
    </row>
    <row r="19" spans="1:19" x14ac:dyDescent="0.25">
      <c r="A19" s="2"/>
      <c r="B19" s="12" t="s">
        <v>27</v>
      </c>
      <c r="C19" s="14">
        <v>3235.289144790017</v>
      </c>
      <c r="D19" s="14">
        <v>3288.2709546247925</v>
      </c>
      <c r="E19" s="14">
        <v>3324.9529465433038</v>
      </c>
      <c r="F19" s="14">
        <v>3377.936268757755</v>
      </c>
      <c r="G19" s="14">
        <v>3414.6198027630421</v>
      </c>
      <c r="H19" s="44"/>
      <c r="I19" s="2"/>
      <c r="J19" s="8"/>
      <c r="K19" s="2"/>
      <c r="N19" s="28"/>
      <c r="O19" s="17"/>
      <c r="P19" s="17"/>
      <c r="Q19" s="17"/>
      <c r="R19" s="17"/>
      <c r="S19" s="17"/>
    </row>
    <row r="20" spans="1:19" x14ac:dyDescent="0.25">
      <c r="H20" s="44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17"/>
      <c r="P20" s="17"/>
      <c r="Q20" s="17"/>
      <c r="R20" s="17"/>
      <c r="S20" s="17"/>
    </row>
    <row r="21" spans="1:19" ht="13" x14ac:dyDescent="0.3">
      <c r="A21" s="2"/>
      <c r="B21" s="1" t="s">
        <v>33</v>
      </c>
      <c r="H21" s="44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17"/>
      <c r="P21" s="17"/>
      <c r="Q21" s="17"/>
      <c r="R21" s="17"/>
      <c r="S21" s="17"/>
    </row>
    <row r="22" spans="1:19" x14ac:dyDescent="0.25">
      <c r="A22" s="4">
        <v>23</v>
      </c>
      <c r="B22" s="5" t="s">
        <v>10</v>
      </c>
      <c r="C22" s="6">
        <v>31232.668118610138</v>
      </c>
      <c r="D22" s="6">
        <v>31728.606617105233</v>
      </c>
      <c r="E22" s="6">
        <v>32071.567611657949</v>
      </c>
      <c r="F22" s="6">
        <v>32567.307967862234</v>
      </c>
      <c r="G22" s="6">
        <v>32910.560348136736</v>
      </c>
      <c r="H22" s="44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17"/>
      <c r="P22" s="17"/>
      <c r="Q22" s="17"/>
      <c r="R22" s="17"/>
      <c r="S22" s="17"/>
    </row>
    <row r="23" spans="1:19" x14ac:dyDescent="0.25">
      <c r="A23" s="2"/>
      <c r="B23" s="2" t="s">
        <v>16</v>
      </c>
      <c r="C23" s="14">
        <v>1717.7967465235599</v>
      </c>
      <c r="D23" s="14">
        <v>1745.0733639407899</v>
      </c>
      <c r="E23" s="14">
        <v>1763.9362186411872</v>
      </c>
      <c r="F23" s="14">
        <v>1791.2019382324229</v>
      </c>
      <c r="G23" s="14">
        <v>1810.0808191475205</v>
      </c>
      <c r="H23" s="44"/>
      <c r="I23" s="2" t="s">
        <v>42</v>
      </c>
      <c r="K23" s="2" t="s">
        <v>43</v>
      </c>
      <c r="L23" s="2" t="s">
        <v>44</v>
      </c>
      <c r="N23" s="28"/>
      <c r="O23" s="17"/>
      <c r="P23" s="17"/>
      <c r="Q23" s="17"/>
      <c r="R23" s="17"/>
      <c r="S23" s="17"/>
    </row>
    <row r="24" spans="1:19" x14ac:dyDescent="0.25">
      <c r="A24" s="2"/>
      <c r="B24" s="2" t="s">
        <v>22</v>
      </c>
      <c r="C24" s="14">
        <v>29514.8713720866</v>
      </c>
      <c r="D24" s="14">
        <v>29983.533253164402</v>
      </c>
      <c r="E24" s="14">
        <v>30307.63139301676</v>
      </c>
      <c r="F24" s="14">
        <v>30776.106029629813</v>
      </c>
      <c r="G24" s="14">
        <v>31100.479528989217</v>
      </c>
      <c r="H24" s="44"/>
      <c r="I24" s="2"/>
      <c r="K24" s="2"/>
      <c r="L24" s="2"/>
      <c r="N24" s="28"/>
      <c r="O24" s="17"/>
      <c r="P24" s="17"/>
      <c r="Q24" s="17"/>
      <c r="R24" s="17"/>
      <c r="S24" s="17"/>
    </row>
    <row r="25" spans="1:19" x14ac:dyDescent="0.25">
      <c r="A25" s="2"/>
      <c r="B25" s="2" t="s">
        <v>27</v>
      </c>
      <c r="C25" s="14">
        <v>3435.5934930471199</v>
      </c>
      <c r="D25" s="14">
        <v>3490.1467278815799</v>
      </c>
      <c r="E25" s="14">
        <v>3527.8724372823744</v>
      </c>
      <c r="F25" s="14">
        <v>3582.4038764648458</v>
      </c>
      <c r="G25" s="14">
        <v>3620.161638295041</v>
      </c>
      <c r="H25" s="44"/>
      <c r="I25" s="2" t="s">
        <v>86</v>
      </c>
      <c r="K25" s="2"/>
      <c r="L25" s="2" t="s">
        <v>65</v>
      </c>
      <c r="N25" s="28"/>
      <c r="O25" s="17"/>
      <c r="P25" s="17"/>
      <c r="Q25" s="17"/>
      <c r="R25" s="17"/>
      <c r="S25" s="17"/>
    </row>
    <row r="26" spans="1:19" ht="13" x14ac:dyDescent="0.3">
      <c r="B26" s="1"/>
      <c r="C26" s="14"/>
      <c r="D26" s="14"/>
      <c r="E26" s="14"/>
      <c r="F26" s="14"/>
      <c r="G26" s="10"/>
      <c r="H26" s="44"/>
      <c r="I26" s="2" t="s">
        <v>45</v>
      </c>
      <c r="K26" s="12" t="s">
        <v>46</v>
      </c>
      <c r="L26" s="12" t="s">
        <v>47</v>
      </c>
      <c r="N26" s="28"/>
      <c r="O26" s="17"/>
      <c r="P26" s="17"/>
      <c r="Q26" s="17"/>
      <c r="R26" s="17"/>
      <c r="S26" s="17"/>
    </row>
    <row r="27" spans="1:19" ht="13" x14ac:dyDescent="0.3">
      <c r="A27" s="2"/>
      <c r="B27" s="1" t="s">
        <v>33</v>
      </c>
      <c r="C27" s="2"/>
      <c r="D27" s="2"/>
      <c r="E27" s="2"/>
      <c r="F27" s="2"/>
      <c r="G27" s="2"/>
      <c r="H27" s="44"/>
      <c r="I27" s="2" t="s">
        <v>48</v>
      </c>
      <c r="K27" s="12" t="s">
        <v>49</v>
      </c>
      <c r="L27" s="12" t="s">
        <v>50</v>
      </c>
      <c r="N27" s="28"/>
      <c r="O27" s="17"/>
      <c r="P27" s="17"/>
      <c r="Q27" s="17"/>
      <c r="R27" s="17"/>
      <c r="S27" s="17"/>
    </row>
    <row r="28" spans="1:19" x14ac:dyDescent="0.25">
      <c r="A28" s="4">
        <v>24</v>
      </c>
      <c r="B28" s="5" t="s">
        <v>10</v>
      </c>
      <c r="C28" s="6">
        <v>31744.261719375168</v>
      </c>
      <c r="D28" s="6">
        <v>32222.948784012005</v>
      </c>
      <c r="E28" s="6">
        <v>32554.408839240208</v>
      </c>
      <c r="F28" s="6">
        <v>33033.095903877038</v>
      </c>
      <c r="G28" s="6">
        <v>33364.427472701958</v>
      </c>
      <c r="H28" s="44"/>
      <c r="I28" s="2" t="s">
        <v>51</v>
      </c>
      <c r="L28" s="12" t="s">
        <v>52</v>
      </c>
      <c r="N28" s="28"/>
      <c r="O28" s="17"/>
      <c r="P28" s="17"/>
      <c r="Q28" s="17"/>
      <c r="R28" s="17"/>
      <c r="S28" s="17"/>
    </row>
    <row r="29" spans="1:19" x14ac:dyDescent="0.25">
      <c r="A29" s="2"/>
      <c r="B29" s="2" t="s">
        <v>16</v>
      </c>
      <c r="C29" s="14">
        <v>1745.9343945656301</v>
      </c>
      <c r="D29" s="14">
        <v>1772.2621831206602</v>
      </c>
      <c r="E29" s="14">
        <v>1790.4924861582115</v>
      </c>
      <c r="F29" s="14">
        <v>1816.820274713237</v>
      </c>
      <c r="G29" s="14">
        <v>1835.0435109986076</v>
      </c>
      <c r="H29" s="44"/>
      <c r="I29" s="11" t="s">
        <v>53</v>
      </c>
      <c r="L29" s="12" t="s">
        <v>54</v>
      </c>
      <c r="N29" s="28"/>
      <c r="O29" s="17"/>
      <c r="P29" s="17"/>
      <c r="Q29" s="17"/>
      <c r="R29" s="17"/>
      <c r="S29" s="17"/>
    </row>
    <row r="30" spans="1:19" x14ac:dyDescent="0.25">
      <c r="A30" s="2"/>
      <c r="B30" s="2" t="s">
        <v>22</v>
      </c>
      <c r="C30" s="14">
        <v>29998.327324809499</v>
      </c>
      <c r="D30" s="14">
        <v>30450.686600891346</v>
      </c>
      <c r="E30" s="14">
        <v>30763.916353081997</v>
      </c>
      <c r="F30" s="14">
        <v>31216.2756291638</v>
      </c>
      <c r="G30" s="14">
        <v>31529.383961703352</v>
      </c>
      <c r="H30" s="44"/>
      <c r="I30" s="11"/>
      <c r="L30" s="2" t="s">
        <v>56</v>
      </c>
      <c r="N30" s="28"/>
      <c r="O30" s="17"/>
      <c r="P30" s="17"/>
      <c r="Q30" s="17"/>
      <c r="R30" s="17"/>
      <c r="S30" s="17"/>
    </row>
    <row r="31" spans="1:19" x14ac:dyDescent="0.25">
      <c r="A31" s="2"/>
      <c r="B31" s="2" t="s">
        <v>27</v>
      </c>
      <c r="C31" s="14">
        <v>3491.8687891312684</v>
      </c>
      <c r="D31" s="14">
        <v>3544.5243662413204</v>
      </c>
      <c r="E31" s="14">
        <v>3580.984972316423</v>
      </c>
      <c r="F31" s="14">
        <v>3633.6405494264741</v>
      </c>
      <c r="G31" s="14">
        <v>3670.0870219972153</v>
      </c>
      <c r="H31" s="44"/>
      <c r="I31" s="11" t="s">
        <v>55</v>
      </c>
      <c r="L31" s="2" t="s">
        <v>66</v>
      </c>
      <c r="N31" s="28"/>
      <c r="O31" s="17"/>
      <c r="P31" s="17"/>
      <c r="Q31" s="17"/>
      <c r="R31" s="17"/>
      <c r="S31" s="17"/>
    </row>
    <row r="32" spans="1:19" x14ac:dyDescent="0.25">
      <c r="A32" s="2"/>
      <c r="B32" s="2"/>
      <c r="C32" s="14"/>
      <c r="D32" s="14"/>
      <c r="E32" s="14"/>
      <c r="F32" s="14"/>
      <c r="G32" s="10"/>
      <c r="H32" s="44"/>
      <c r="I32" s="11" t="s">
        <v>57</v>
      </c>
      <c r="L32" s="12" t="s">
        <v>58</v>
      </c>
      <c r="N32" s="28"/>
      <c r="O32" s="17"/>
      <c r="P32" s="17"/>
      <c r="Q32" s="17"/>
      <c r="R32" s="17"/>
      <c r="S32" s="17"/>
    </row>
    <row r="33" spans="1:24" x14ac:dyDescent="0.25">
      <c r="A33" s="4">
        <v>25</v>
      </c>
      <c r="B33" s="5" t="s">
        <v>10</v>
      </c>
      <c r="C33" s="6">
        <v>32255.901585328658</v>
      </c>
      <c r="D33" s="6">
        <v>32719.605190900227</v>
      </c>
      <c r="E33" s="6">
        <v>33040.594388801495</v>
      </c>
      <c r="F33" s="6">
        <v>33504.540553952138</v>
      </c>
      <c r="G33" s="6">
        <v>33825.516875596331</v>
      </c>
      <c r="H33" s="44"/>
      <c r="I33" s="17"/>
      <c r="J33" s="17"/>
      <c r="K33" s="17"/>
      <c r="L33" s="12" t="s">
        <v>59</v>
      </c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16</v>
      </c>
      <c r="C34" s="14">
        <v>1774.0745871930762</v>
      </c>
      <c r="D34" s="14">
        <v>1799.5782854995125</v>
      </c>
      <c r="E34" s="14">
        <v>1817.2326913840823</v>
      </c>
      <c r="F34" s="14">
        <v>1842.7497304673675</v>
      </c>
      <c r="G34" s="14">
        <v>1860.4034281577983</v>
      </c>
      <c r="H34" s="44"/>
      <c r="L34" s="12" t="s">
        <v>60</v>
      </c>
      <c r="N34" s="28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"/>
      <c r="B35" s="2" t="s">
        <v>22</v>
      </c>
      <c r="C35" s="14">
        <v>30481.826998135581</v>
      </c>
      <c r="D35" s="14">
        <v>30920.026905400715</v>
      </c>
      <c r="E35" s="14">
        <v>31223.361697417415</v>
      </c>
      <c r="F35" s="14">
        <v>31661.790823484771</v>
      </c>
      <c r="G35" s="14">
        <v>31965.113447438533</v>
      </c>
      <c r="H35" s="44"/>
      <c r="L35" s="12" t="s">
        <v>61</v>
      </c>
      <c r="N35" s="28"/>
      <c r="O35" s="17"/>
      <c r="P35" s="17"/>
      <c r="Q35" s="17"/>
      <c r="R35" s="17"/>
      <c r="S35" s="17"/>
      <c r="T35" s="17"/>
      <c r="U35" s="17"/>
      <c r="V35" s="28"/>
      <c r="W35" s="28"/>
      <c r="X35" s="17"/>
    </row>
    <row r="36" spans="1:24" x14ac:dyDescent="0.25">
      <c r="A36" s="2"/>
      <c r="B36" s="2" t="s">
        <v>27</v>
      </c>
      <c r="C36" s="14">
        <v>3548.1491743861525</v>
      </c>
      <c r="D36" s="14">
        <v>3599.156570999025</v>
      </c>
      <c r="E36" s="14">
        <v>3634.4653827681645</v>
      </c>
      <c r="F36" s="14">
        <v>3685.499460934735</v>
      </c>
      <c r="G36" s="14">
        <v>3720.8068563155966</v>
      </c>
      <c r="H36" s="44"/>
      <c r="L36" s="12" t="s">
        <v>92</v>
      </c>
      <c r="N36" s="28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"/>
      <c r="B37" s="2"/>
      <c r="C37" s="14"/>
      <c r="D37" s="14"/>
      <c r="E37" s="14"/>
      <c r="F37" s="10"/>
      <c r="G37" s="14"/>
      <c r="H37" s="18"/>
      <c r="L37" s="12" t="s">
        <v>93</v>
      </c>
      <c r="N37" s="28"/>
      <c r="O37" s="17"/>
      <c r="P37" s="17"/>
      <c r="Q37" s="17"/>
      <c r="R37" s="17"/>
      <c r="S37" s="17"/>
    </row>
    <row r="38" spans="1:24" ht="12.75" customHeight="1" x14ac:dyDescent="0.25">
      <c r="A38" s="4">
        <v>26</v>
      </c>
      <c r="B38" s="5" t="s">
        <v>10</v>
      </c>
      <c r="C38" s="6">
        <v>32779.309343839261</v>
      </c>
      <c r="D38" s="6">
        <v>33227.191821759407</v>
      </c>
      <c r="E38" s="6">
        <v>33537.104523840695</v>
      </c>
      <c r="F38" s="6">
        <v>33984.890079504214</v>
      </c>
      <c r="G38" s="6">
        <v>34294.813945598027</v>
      </c>
      <c r="K38" s="17"/>
      <c r="L38" s="12" t="s">
        <v>63</v>
      </c>
      <c r="N38" s="28"/>
      <c r="O38" s="17"/>
      <c r="P38" s="17"/>
      <c r="Q38" s="17"/>
      <c r="R38" s="17"/>
      <c r="S38" s="17"/>
    </row>
    <row r="39" spans="1:24" x14ac:dyDescent="0.25">
      <c r="A39" s="2"/>
      <c r="B39" s="2" t="s">
        <v>16</v>
      </c>
      <c r="C39" s="14">
        <v>1802.8620139111592</v>
      </c>
      <c r="D39" s="14">
        <v>1827.4955501967675</v>
      </c>
      <c r="E39" s="14">
        <v>1844.5407488112382</v>
      </c>
      <c r="F39" s="14">
        <v>1869.1689543727318</v>
      </c>
      <c r="G39" s="14">
        <v>1886.2147670078914</v>
      </c>
      <c r="L39" s="2" t="s">
        <v>64</v>
      </c>
      <c r="N39" s="28"/>
      <c r="O39" s="17"/>
      <c r="P39" s="17"/>
      <c r="Q39" s="17"/>
      <c r="R39" s="17"/>
      <c r="S39" s="17"/>
    </row>
    <row r="40" spans="1:24" x14ac:dyDescent="0.25">
      <c r="A40" s="2"/>
      <c r="B40" s="2" t="s">
        <v>22</v>
      </c>
      <c r="C40" s="14">
        <v>30976.447329928102</v>
      </c>
      <c r="D40" s="14">
        <v>31399.69627156264</v>
      </c>
      <c r="E40" s="14">
        <v>31692.563775029455</v>
      </c>
      <c r="F40" s="14">
        <v>32115.72112513148</v>
      </c>
      <c r="G40" s="14">
        <v>32408.599178590135</v>
      </c>
      <c r="N40" s="28"/>
      <c r="O40" s="17"/>
      <c r="P40" s="17"/>
      <c r="Q40" s="17"/>
      <c r="R40" s="17"/>
      <c r="S40" s="17"/>
    </row>
    <row r="41" spans="1:24" x14ac:dyDescent="0.25">
      <c r="A41" s="2"/>
      <c r="B41" s="2" t="s">
        <v>27</v>
      </c>
      <c r="C41" s="14">
        <v>3605.7240278223185</v>
      </c>
      <c r="D41" s="14">
        <v>3654.9911003935349</v>
      </c>
      <c r="E41" s="14">
        <v>3689.0814976224765</v>
      </c>
      <c r="F41" s="14">
        <v>3738.3379087454637</v>
      </c>
      <c r="G41" s="14">
        <v>3772.4295340157828</v>
      </c>
      <c r="K41" s="18"/>
      <c r="M41" s="18"/>
      <c r="N41" s="28"/>
      <c r="O41" s="17"/>
      <c r="P41" s="17"/>
      <c r="Q41" s="17"/>
      <c r="R41" s="17"/>
      <c r="S41" s="17"/>
    </row>
    <row r="42" spans="1:24" x14ac:dyDescent="0.25">
      <c r="H42" s="18"/>
      <c r="I42" s="18"/>
      <c r="J42" s="18"/>
      <c r="K42" s="18"/>
      <c r="L42" s="17"/>
      <c r="M42" s="18"/>
      <c r="N42" s="28"/>
      <c r="O42" s="17"/>
      <c r="P42" s="17"/>
      <c r="Q42" s="17"/>
      <c r="R42" s="17"/>
      <c r="S42" s="17"/>
    </row>
    <row r="43" spans="1:24" ht="15.5" x14ac:dyDescent="0.35">
      <c r="A43" s="4">
        <v>27</v>
      </c>
      <c r="B43" s="5" t="s">
        <v>10</v>
      </c>
      <c r="C43" s="6">
        <v>33314.720360608568</v>
      </c>
      <c r="D43" s="6">
        <v>33745.363152047605</v>
      </c>
      <c r="E43" s="6">
        <v>34043.397579366188</v>
      </c>
      <c r="F43" s="6">
        <v>34474.040370805211</v>
      </c>
      <c r="G43" s="6">
        <v>34772.074798123816</v>
      </c>
      <c r="H43" s="18"/>
      <c r="I43" s="18"/>
      <c r="J43" s="18"/>
      <c r="K43" s="30"/>
      <c r="L43" s="31"/>
      <c r="M43" s="17"/>
      <c r="N43" s="28"/>
      <c r="O43" s="17"/>
      <c r="P43" s="17"/>
      <c r="Q43" s="17"/>
      <c r="R43" s="17"/>
      <c r="S43" s="17"/>
    </row>
    <row r="44" spans="1:24" x14ac:dyDescent="0.25">
      <c r="A44" s="37"/>
      <c r="B44" s="2" t="s">
        <v>16</v>
      </c>
      <c r="C44" s="42">
        <v>1832.3096198334713</v>
      </c>
      <c r="D44" s="42">
        <v>1855.9949733626183</v>
      </c>
      <c r="E44" s="42">
        <v>1872.3868668651403</v>
      </c>
      <c r="F44" s="42">
        <v>1896.0722203942867</v>
      </c>
      <c r="G44" s="42">
        <v>1912.46411389681</v>
      </c>
      <c r="H44" s="18"/>
      <c r="I44" s="18"/>
      <c r="J44" s="18"/>
      <c r="K44" s="32"/>
      <c r="L44" s="32"/>
      <c r="N44" s="28"/>
      <c r="O44" s="17"/>
      <c r="P44" s="17"/>
      <c r="Q44" s="17"/>
      <c r="R44" s="17"/>
      <c r="S44" s="17"/>
    </row>
    <row r="45" spans="1:24" x14ac:dyDescent="0.25">
      <c r="A45" s="37"/>
      <c r="B45" s="2" t="s">
        <v>22</v>
      </c>
      <c r="C45" s="42">
        <v>31482.410740775096</v>
      </c>
      <c r="D45" s="42">
        <v>31889.368178684985</v>
      </c>
      <c r="E45" s="42">
        <v>32171.010712501047</v>
      </c>
      <c r="F45" s="42">
        <v>32577.968150410925</v>
      </c>
      <c r="G45" s="42">
        <v>32859.610684227009</v>
      </c>
      <c r="H45" s="18"/>
      <c r="I45" s="18"/>
      <c r="J45" s="18"/>
      <c r="N45" s="28"/>
      <c r="O45" s="17"/>
      <c r="P45" s="17"/>
      <c r="Q45" s="17"/>
      <c r="R45" s="17"/>
      <c r="S45" s="17"/>
    </row>
    <row r="46" spans="1:24" x14ac:dyDescent="0.25">
      <c r="A46" s="2"/>
      <c r="B46" s="2" t="s">
        <v>27</v>
      </c>
      <c r="C46" s="42">
        <v>3664.6192396669426</v>
      </c>
      <c r="D46" s="42">
        <v>3711.9899467252367</v>
      </c>
      <c r="E46" s="42">
        <v>3744.7737337302806</v>
      </c>
      <c r="F46" s="42">
        <v>3792.1444407885733</v>
      </c>
      <c r="G46" s="42">
        <v>3824.92822779362</v>
      </c>
      <c r="H46" s="18"/>
      <c r="I46" s="18"/>
      <c r="J46" s="18"/>
      <c r="N46" s="28"/>
      <c r="O46" s="17"/>
      <c r="P46" s="17"/>
      <c r="Q46" s="17"/>
      <c r="R46" s="17"/>
      <c r="S46" s="17"/>
    </row>
    <row r="47" spans="1:24" x14ac:dyDescent="0.25">
      <c r="A47" s="2"/>
      <c r="B47" s="2"/>
      <c r="C47" s="14"/>
      <c r="D47" s="14"/>
      <c r="E47" s="10"/>
      <c r="F47" s="14"/>
      <c r="G47" s="14"/>
      <c r="H47" s="18"/>
      <c r="I47" s="18"/>
      <c r="J47" s="18"/>
      <c r="K47" s="18"/>
      <c r="L47" s="18"/>
      <c r="N47" s="28"/>
      <c r="O47" s="17"/>
      <c r="P47" s="17"/>
      <c r="Q47" s="17"/>
      <c r="R47" s="17"/>
      <c r="S47" s="17"/>
    </row>
    <row r="48" spans="1:24" x14ac:dyDescent="0.25">
      <c r="A48" s="4">
        <v>28</v>
      </c>
      <c r="B48" s="5" t="s">
        <v>10</v>
      </c>
      <c r="C48" s="6">
        <v>33861.914926743142</v>
      </c>
      <c r="D48" s="6">
        <v>34274.237022102636</v>
      </c>
      <c r="E48" s="6">
        <v>34559.665837443245</v>
      </c>
      <c r="F48" s="6">
        <v>34971.987932802738</v>
      </c>
      <c r="G48" s="6">
        <v>35257.308661874158</v>
      </c>
      <c r="H48" s="18"/>
      <c r="I48" s="18"/>
      <c r="J48" s="18"/>
      <c r="K48" s="18"/>
      <c r="L48" s="18"/>
      <c r="N48" s="28"/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v>1862.4053209708729</v>
      </c>
      <c r="D49" s="14">
        <v>1885.0830362156451</v>
      </c>
      <c r="E49" s="14">
        <v>1900.7816210593785</v>
      </c>
      <c r="F49" s="14">
        <v>1923.4593363041506</v>
      </c>
      <c r="G49" s="14">
        <v>1939.1519764030786</v>
      </c>
      <c r="H49" s="18"/>
      <c r="I49" s="18"/>
      <c r="J49" s="18"/>
      <c r="K49" s="18"/>
      <c r="L49" s="18"/>
      <c r="N49" s="28"/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v>31999.509605772269</v>
      </c>
      <c r="D50" s="14">
        <v>32389.153985886991</v>
      </c>
      <c r="E50" s="14">
        <v>32658.884216383867</v>
      </c>
      <c r="F50" s="14">
        <v>33048.528596498589</v>
      </c>
      <c r="G50" s="14">
        <v>33318.156685471076</v>
      </c>
      <c r="H50" s="18"/>
      <c r="I50" s="18"/>
      <c r="J50" s="18"/>
      <c r="K50" s="18"/>
      <c r="L50" s="18"/>
      <c r="N50" s="28"/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v>3724.8106419417459</v>
      </c>
      <c r="D51" s="14">
        <v>3770.1660724312901</v>
      </c>
      <c r="E51" s="14">
        <v>3801.563242118757</v>
      </c>
      <c r="F51" s="14">
        <v>3846.9186726083012</v>
      </c>
      <c r="G51" s="14">
        <v>3878.3039528061572</v>
      </c>
      <c r="H51" s="18"/>
      <c r="I51" s="18"/>
      <c r="J51" s="18"/>
      <c r="K51" s="18"/>
      <c r="L51" s="18"/>
      <c r="N51" s="28"/>
      <c r="O51" s="17"/>
      <c r="P51" s="17"/>
      <c r="Q51" s="17"/>
      <c r="R51" s="17"/>
      <c r="S51" s="17"/>
    </row>
    <row r="52" spans="1:19" x14ac:dyDescent="0.25">
      <c r="A52" s="4">
        <v>29</v>
      </c>
      <c r="B52" s="5" t="s">
        <v>10</v>
      </c>
      <c r="C52" s="6">
        <v>34421.47754229491</v>
      </c>
      <c r="D52" s="6">
        <v>34814.290066067166</v>
      </c>
      <c r="E52" s="6">
        <v>35086.167565409152</v>
      </c>
      <c r="F52" s="6">
        <v>35478.872002912234</v>
      </c>
      <c r="G52" s="6">
        <v>35750.857588523417</v>
      </c>
      <c r="H52" s="18"/>
      <c r="I52" s="18"/>
      <c r="J52" s="18"/>
      <c r="N52" s="28"/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v>1893.1812648262201</v>
      </c>
      <c r="D53" s="14">
        <v>1914.7859536336941</v>
      </c>
      <c r="E53" s="14">
        <v>1929.7392160975035</v>
      </c>
      <c r="F53" s="14">
        <v>1951.337960160173</v>
      </c>
      <c r="G53" s="14">
        <v>1966.297167368788</v>
      </c>
      <c r="H53" s="44"/>
      <c r="N53" s="28"/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v>32528.296277468689</v>
      </c>
      <c r="D54" s="14">
        <v>32899.504112433475</v>
      </c>
      <c r="E54" s="14">
        <v>33156.428349311645</v>
      </c>
      <c r="F54" s="14">
        <v>33527.534042752064</v>
      </c>
      <c r="G54" s="14">
        <v>33784.560421154631</v>
      </c>
      <c r="H54" s="44"/>
      <c r="N54" s="28"/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v>3786.3625296524401</v>
      </c>
      <c r="D55" s="14">
        <v>3829.5719072673883</v>
      </c>
      <c r="E55" s="14">
        <v>3859.4784321950069</v>
      </c>
      <c r="F55" s="14">
        <v>3902.675920320346</v>
      </c>
      <c r="G55" s="14">
        <v>3932.594334737576</v>
      </c>
      <c r="H55" s="44"/>
      <c r="N55" s="28"/>
      <c r="O55" s="17"/>
      <c r="P55" s="17"/>
      <c r="Q55" s="17"/>
      <c r="R55" s="17"/>
      <c r="S55" s="17"/>
    </row>
    <row r="56" spans="1:19" x14ac:dyDescent="0.25">
      <c r="A56" s="4">
        <v>30</v>
      </c>
      <c r="B56" s="5" t="s">
        <v>10</v>
      </c>
      <c r="C56" s="6">
        <v>34993.166604467355</v>
      </c>
      <c r="D56" s="6">
        <v>35365.057161464305</v>
      </c>
      <c r="E56" s="6">
        <v>35622.653762490714</v>
      </c>
      <c r="F56" s="6">
        <v>35994.538082392733</v>
      </c>
      <c r="G56" s="6">
        <v>36252.026597149961</v>
      </c>
      <c r="H56" s="44"/>
      <c r="N56" s="28"/>
      <c r="O56" s="17"/>
      <c r="P56" s="17"/>
      <c r="Q56" s="17"/>
      <c r="R56" s="17"/>
      <c r="S56" s="17"/>
    </row>
    <row r="57" spans="1:19" x14ac:dyDescent="0.25">
      <c r="A57" s="2"/>
      <c r="B57" s="2" t="s">
        <v>16</v>
      </c>
      <c r="C57" s="14">
        <v>1924.6241632457045</v>
      </c>
      <c r="D57" s="14">
        <v>1945.0781438805368</v>
      </c>
      <c r="E57" s="14">
        <v>1959.2459569369894</v>
      </c>
      <c r="F57" s="14">
        <v>1979.6995945316003</v>
      </c>
      <c r="G57" s="14">
        <v>1993.8614628432479</v>
      </c>
      <c r="H57" s="44"/>
      <c r="N57" s="28"/>
      <c r="O57" s="17"/>
      <c r="P57" s="17"/>
      <c r="Q57" s="17"/>
      <c r="R57" s="17"/>
      <c r="S57" s="17"/>
    </row>
    <row r="58" spans="1:19" x14ac:dyDescent="0.25">
      <c r="A58" s="2"/>
      <c r="B58" s="2" t="s">
        <v>22</v>
      </c>
      <c r="C58" s="14">
        <v>33068.542441221653</v>
      </c>
      <c r="D58" s="14">
        <v>33419.97901758377</v>
      </c>
      <c r="E58" s="14">
        <v>33663.407805553725</v>
      </c>
      <c r="F58" s="14">
        <v>34014.838487861132</v>
      </c>
      <c r="G58" s="14">
        <v>34258.165134306713</v>
      </c>
      <c r="H58" s="44"/>
      <c r="N58" s="28"/>
      <c r="O58" s="17"/>
      <c r="P58" s="17"/>
      <c r="Q58" s="17"/>
      <c r="R58" s="17"/>
      <c r="S58" s="17"/>
    </row>
    <row r="59" spans="1:19" x14ac:dyDescent="0.25">
      <c r="A59" s="2"/>
      <c r="B59" s="2" t="s">
        <v>27</v>
      </c>
      <c r="C59" s="14">
        <v>3849.248326491409</v>
      </c>
      <c r="D59" s="14">
        <v>3890.1562877610736</v>
      </c>
      <c r="E59" s="14">
        <v>3918.4919138739788</v>
      </c>
      <c r="F59" s="14">
        <v>3959.3991890632005</v>
      </c>
      <c r="G59" s="14">
        <v>3987.7229256864957</v>
      </c>
      <c r="H59" s="44"/>
      <c r="N59" s="28"/>
      <c r="O59" s="17"/>
      <c r="P59" s="17"/>
      <c r="Q59" s="17"/>
      <c r="R59" s="17"/>
      <c r="S59" s="17"/>
    </row>
    <row r="60" spans="1:19" x14ac:dyDescent="0.25">
      <c r="A60" s="2" t="s">
        <v>28</v>
      </c>
      <c r="B60" s="2"/>
      <c r="C60" s="10"/>
      <c r="D60" s="14"/>
      <c r="E60" s="14"/>
      <c r="F60" s="14"/>
      <c r="G60" s="14"/>
      <c r="H60" s="44"/>
      <c r="N60" s="28"/>
      <c r="O60" s="17"/>
      <c r="P60" s="17"/>
      <c r="Q60" s="17"/>
      <c r="R60" s="17"/>
      <c r="S60" s="17"/>
    </row>
    <row r="61" spans="1:19" x14ac:dyDescent="0.25">
      <c r="A61" s="4">
        <v>31</v>
      </c>
      <c r="B61" s="5" t="s">
        <v>10</v>
      </c>
      <c r="C61" s="6">
        <v>35577.811471564106</v>
      </c>
      <c r="D61" s="6">
        <v>35927.700235687742</v>
      </c>
      <c r="E61" s="6">
        <v>36169.840500221217</v>
      </c>
      <c r="F61" s="6">
        <v>36519.729264344838</v>
      </c>
      <c r="G61" s="6">
        <v>36761.869528878313</v>
      </c>
      <c r="H61" s="44"/>
      <c r="N61" s="28"/>
      <c r="O61" s="17"/>
      <c r="P61" s="17"/>
      <c r="Q61" s="17"/>
      <c r="R61" s="17"/>
      <c r="S61" s="17"/>
    </row>
    <row r="62" spans="1:19" x14ac:dyDescent="0.25">
      <c r="A62" s="2"/>
      <c r="B62" s="2" t="s">
        <v>16</v>
      </c>
      <c r="C62" s="14">
        <v>1956.7796309360258</v>
      </c>
      <c r="D62" s="14">
        <v>1976.0235129628259</v>
      </c>
      <c r="E62" s="14">
        <v>1989.3412275121668</v>
      </c>
      <c r="F62" s="14">
        <v>2008.5851095389662</v>
      </c>
      <c r="G62" s="14">
        <v>2021.9028240883072</v>
      </c>
      <c r="H62" s="44"/>
      <c r="N62" s="28"/>
      <c r="O62" s="17"/>
      <c r="P62" s="17"/>
      <c r="Q62" s="17"/>
      <c r="R62" s="17"/>
      <c r="S62" s="17"/>
    </row>
    <row r="63" spans="1:19" x14ac:dyDescent="0.25">
      <c r="A63" s="2"/>
      <c r="B63" s="2" t="s">
        <v>22</v>
      </c>
      <c r="C63" s="14">
        <v>33621.031840628078</v>
      </c>
      <c r="D63" s="14">
        <v>33951.676722724915</v>
      </c>
      <c r="E63" s="14">
        <v>34180.49927270905</v>
      </c>
      <c r="F63" s="14">
        <v>34511.144154805872</v>
      </c>
      <c r="G63" s="14">
        <v>34739.966704790007</v>
      </c>
      <c r="H63" s="18"/>
      <c r="N63" s="28"/>
      <c r="O63" s="17"/>
      <c r="P63" s="17"/>
      <c r="Q63" s="17"/>
      <c r="R63" s="17"/>
      <c r="S63" s="17"/>
    </row>
    <row r="64" spans="1:19" x14ac:dyDescent="0.25">
      <c r="A64" s="2"/>
      <c r="B64" s="2" t="s">
        <v>27</v>
      </c>
      <c r="C64" s="14">
        <v>3913.5592618720516</v>
      </c>
      <c r="D64" s="14">
        <v>3952.0470259256517</v>
      </c>
      <c r="E64" s="14">
        <v>3978.6824550243336</v>
      </c>
      <c r="F64" s="14">
        <v>4017.1702190779324</v>
      </c>
      <c r="G64" s="14">
        <v>4043.8056481766143</v>
      </c>
      <c r="H64" s="18"/>
      <c r="N64" s="28"/>
      <c r="O64" s="17"/>
      <c r="P64" s="17"/>
      <c r="Q64" s="17"/>
      <c r="R64" s="17"/>
      <c r="S64" s="17"/>
    </row>
    <row r="65" spans="1:19" ht="13" x14ac:dyDescent="0.3">
      <c r="A65" s="2"/>
      <c r="B65" s="1"/>
      <c r="C65" s="2"/>
      <c r="D65" s="2"/>
      <c r="E65" s="2"/>
      <c r="F65" s="2"/>
      <c r="G65" s="2"/>
      <c r="H65" s="18"/>
      <c r="N65" s="28"/>
      <c r="O65" s="17"/>
      <c r="P65" s="17"/>
      <c r="Q65" s="17"/>
      <c r="R65" s="17"/>
      <c r="S65" s="17"/>
    </row>
    <row r="66" spans="1:19" ht="13" x14ac:dyDescent="0.3">
      <c r="A66" s="2"/>
      <c r="B66" s="1" t="s">
        <v>67</v>
      </c>
      <c r="C66" s="2"/>
      <c r="D66" s="2"/>
      <c r="E66" s="2"/>
      <c r="F66" s="2"/>
      <c r="G66" s="2"/>
      <c r="N66" s="28"/>
      <c r="O66" s="28"/>
      <c r="P66" s="28"/>
      <c r="Q66" s="28"/>
      <c r="R66" s="28"/>
    </row>
    <row r="67" spans="1:19" x14ac:dyDescent="0.25">
      <c r="A67" s="4">
        <v>39</v>
      </c>
      <c r="B67" s="5" t="s">
        <v>10</v>
      </c>
      <c r="C67" s="6">
        <v>40786.299632441493</v>
      </c>
      <c r="D67" s="6">
        <v>40905.937621641584</v>
      </c>
      <c r="E67" s="6">
        <v>40988.708952364563</v>
      </c>
      <c r="F67" s="6">
        <v>41108.356182250922</v>
      </c>
      <c r="G67" s="6">
        <v>41191.258350713004</v>
      </c>
    </row>
    <row r="68" spans="1:19" x14ac:dyDescent="0.25">
      <c r="A68" s="2"/>
      <c r="B68" s="2" t="s">
        <v>16</v>
      </c>
      <c r="C68" s="14">
        <v>2243.2464797842822</v>
      </c>
      <c r="D68" s="14">
        <v>2249.826569190287</v>
      </c>
      <c r="E68" s="14">
        <v>2254.3789923800509</v>
      </c>
      <c r="F68" s="14">
        <v>2260.9595900238005</v>
      </c>
      <c r="G68" s="14">
        <v>2265.5192092892153</v>
      </c>
    </row>
    <row r="69" spans="1:19" x14ac:dyDescent="0.25">
      <c r="A69" s="2"/>
      <c r="B69" s="2" t="s">
        <v>22</v>
      </c>
      <c r="C69" s="14">
        <v>38543.053152657209</v>
      </c>
      <c r="D69" s="14">
        <v>38656.111052451299</v>
      </c>
      <c r="E69" s="14">
        <v>38734.329959984512</v>
      </c>
      <c r="F69" s="14">
        <v>38847.396592227124</v>
      </c>
      <c r="G69" s="14">
        <v>38925.739141423786</v>
      </c>
    </row>
    <row r="70" spans="1:19" x14ac:dyDescent="0.25">
      <c r="A70" s="2"/>
      <c r="B70" s="2" t="s">
        <v>27</v>
      </c>
      <c r="C70" s="14">
        <v>4486.4929595685644</v>
      </c>
      <c r="D70" s="14">
        <v>4499.6531383805741</v>
      </c>
      <c r="E70" s="14">
        <v>4508.7579847601019</v>
      </c>
      <c r="F70" s="14">
        <v>4521.919180047601</v>
      </c>
      <c r="G70" s="14">
        <v>4531.0384185784305</v>
      </c>
    </row>
    <row r="71" spans="1:19" x14ac:dyDescent="0.25">
      <c r="A71" s="2" t="s">
        <v>28</v>
      </c>
      <c r="E71" s="9"/>
    </row>
    <row r="72" spans="1:19" x14ac:dyDescent="0.25">
      <c r="C72" s="18"/>
      <c r="D72" s="18"/>
      <c r="E72" s="18"/>
      <c r="F72" s="18"/>
      <c r="G72" s="18"/>
    </row>
    <row r="73" spans="1:19" ht="13" x14ac:dyDescent="0.3">
      <c r="A73" s="22" t="s">
        <v>104</v>
      </c>
      <c r="D73" s="14"/>
      <c r="F73" s="2"/>
      <c r="G73" s="18"/>
    </row>
    <row r="74" spans="1:19" x14ac:dyDescent="0.25">
      <c r="A74" s="12" t="s">
        <v>88</v>
      </c>
      <c r="D74" s="14"/>
      <c r="F74" s="2"/>
      <c r="G74" s="18"/>
    </row>
    <row r="75" spans="1:19" x14ac:dyDescent="0.25">
      <c r="A75" s="12" t="s">
        <v>69</v>
      </c>
      <c r="B75" s="17">
        <v>2.9100000000000001E-2</v>
      </c>
      <c r="E75" s="21"/>
      <c r="F75" s="2"/>
      <c r="G75" s="18"/>
    </row>
    <row r="76" spans="1:19" x14ac:dyDescent="0.25">
      <c r="C76" s="18"/>
      <c r="D76" s="18"/>
      <c r="E76" s="18"/>
      <c r="F76" s="18"/>
      <c r="G76" s="18"/>
    </row>
    <row r="77" spans="1:19" x14ac:dyDescent="0.25">
      <c r="C77" s="18"/>
      <c r="D77" s="18"/>
      <c r="E77" s="18"/>
      <c r="F77" s="18"/>
      <c r="G77" s="18"/>
    </row>
    <row r="78" spans="1:19" x14ac:dyDescent="0.25">
      <c r="C78" s="18"/>
      <c r="D78" s="18"/>
      <c r="E78" s="18"/>
      <c r="F78" s="18"/>
      <c r="G78" s="18"/>
    </row>
    <row r="79" spans="1:19" x14ac:dyDescent="0.25">
      <c r="C79" s="18"/>
      <c r="D79" s="18"/>
      <c r="E79" s="18"/>
      <c r="F79" s="18"/>
      <c r="G79" s="18"/>
    </row>
    <row r="80" spans="1:19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8"/>
      <c r="D206" s="18"/>
      <c r="E206" s="18"/>
      <c r="F206" s="18"/>
      <c r="G206" s="18"/>
    </row>
    <row r="207" spans="3:7" x14ac:dyDescent="0.25">
      <c r="C207" s="18"/>
      <c r="D207" s="18"/>
      <c r="E207" s="18"/>
      <c r="F207" s="18"/>
      <c r="G207" s="18"/>
    </row>
    <row r="208" spans="3:7" x14ac:dyDescent="0.25">
      <c r="C208" s="18"/>
      <c r="D208" s="18"/>
      <c r="E208" s="18"/>
      <c r="F208" s="18"/>
      <c r="G208" s="18"/>
    </row>
    <row r="209" spans="3:7" x14ac:dyDescent="0.25">
      <c r="C209" s="18"/>
      <c r="D209" s="18"/>
      <c r="E209" s="18"/>
      <c r="F209" s="18"/>
      <c r="G209" s="18"/>
    </row>
    <row r="210" spans="3:7" x14ac:dyDescent="0.25">
      <c r="C210" s="18"/>
      <c r="D210" s="18"/>
      <c r="E210" s="18"/>
      <c r="F210" s="18"/>
      <c r="G210" s="18"/>
    </row>
    <row r="211" spans="3:7" x14ac:dyDescent="0.25">
      <c r="C211" s="18"/>
      <c r="D211" s="18"/>
      <c r="E211" s="18"/>
      <c r="F211" s="18"/>
      <c r="G211" s="18"/>
    </row>
    <row r="212" spans="3:7" x14ac:dyDescent="0.25">
      <c r="C212" s="18"/>
      <c r="D212" s="18"/>
      <c r="E212" s="18"/>
      <c r="F212" s="18"/>
      <c r="G212" s="18"/>
    </row>
    <row r="213" spans="3:7" x14ac:dyDescent="0.25">
      <c r="C213" s="18"/>
      <c r="D213" s="18"/>
      <c r="E213" s="18"/>
      <c r="F213" s="18"/>
      <c r="G213" s="18"/>
    </row>
    <row r="214" spans="3:7" x14ac:dyDescent="0.25">
      <c r="C214" s="18"/>
      <c r="D214" s="18"/>
      <c r="E214" s="18"/>
      <c r="F214" s="18"/>
      <c r="G214" s="18"/>
    </row>
    <row r="215" spans="3:7" x14ac:dyDescent="0.25">
      <c r="C215" s="18"/>
      <c r="D215" s="18"/>
      <c r="E215" s="18"/>
      <c r="F215" s="18"/>
      <c r="G215" s="18"/>
    </row>
    <row r="216" spans="3:7" x14ac:dyDescent="0.25">
      <c r="C216" s="18"/>
      <c r="D216" s="18"/>
      <c r="E216" s="18"/>
      <c r="F216" s="18"/>
      <c r="G216" s="18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  <row r="238" spans="3:7" x14ac:dyDescent="0.25">
      <c r="C238" s="19"/>
      <c r="D238" s="19"/>
      <c r="E238" s="19"/>
      <c r="F238" s="19"/>
      <c r="G238" s="19"/>
    </row>
  </sheetData>
  <dataValidations count="1">
    <dataValidation type="list" showInputMessage="1" showErrorMessage="1" sqref="I3:I8" xr:uid="{B5DFDFB7-3EBA-4258-92BA-51134FA3A7F7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Løntabel oktober 2017</vt:lpstr>
      <vt:lpstr>Timelønnede oktober 2017</vt:lpstr>
      <vt:lpstr>Løntabel oktober 2018</vt:lpstr>
      <vt:lpstr>Timelønnede oktober 2018</vt:lpstr>
      <vt:lpstr>Løntabel oktober 2019</vt:lpstr>
      <vt:lpstr>Timelønnede oktober 2019</vt:lpstr>
      <vt:lpstr>Løntabel oktober 2020</vt:lpstr>
      <vt:lpstr>Timelønnede oktober 2020</vt:lpstr>
      <vt:lpstr>Løntabel juni 2025</vt:lpstr>
      <vt:lpstr>Timelønnede juni 2025</vt:lpstr>
      <vt:lpstr>Løntabel juni 2024</vt:lpstr>
      <vt:lpstr>Løntabel juni 2023</vt:lpstr>
      <vt:lpstr>Timelønnede juni 2024</vt:lpstr>
      <vt:lpstr>Timelønnede juni 2023</vt:lpstr>
      <vt:lpstr>Løntabel juni 2022</vt:lpstr>
      <vt:lpstr>Løntabel oktober 2021</vt:lpstr>
      <vt:lpstr>Timelønnede oktober 2021</vt:lpstr>
      <vt:lpstr>Timelønnede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2025-05-09T12:06:22Z</dcterms:modified>
</cp:coreProperties>
</file>