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A7FD605F-4534-43D6-BAC2-38FD45534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C16" i="1"/>
  <c r="C24" i="3"/>
  <c r="C12" i="1"/>
  <c r="B6" i="3" l="1"/>
  <c r="B7" i="2"/>
  <c r="B10" i="2"/>
  <c r="B5" i="1" s="1"/>
  <c r="B11" i="2"/>
  <c r="B6" i="1" s="1"/>
  <c r="B12" i="2"/>
  <c r="B7" i="1" s="1"/>
  <c r="B9" i="2"/>
  <c r="B4" i="1" s="1"/>
  <c r="C20" i="1" l="1"/>
  <c r="C28" i="3" l="1"/>
  <c r="C26" i="3"/>
  <c r="C27" i="3" s="1"/>
  <c r="C25" i="2" l="1"/>
  <c r="C21" i="2"/>
  <c r="C15" i="1"/>
  <c r="C17" i="2"/>
  <c r="C22" i="3"/>
  <c r="C23" i="3" s="1"/>
  <c r="C20" i="3"/>
  <c r="C18" i="3"/>
  <c r="C19" i="3" s="1"/>
  <c r="B6" i="2" l="1"/>
  <c r="C19" i="1"/>
  <c r="C26" i="2"/>
  <c r="C27" i="2" s="1"/>
  <c r="C28" i="2"/>
  <c r="C20" i="2"/>
  <c r="C23" i="1"/>
  <c r="C21" i="1"/>
  <c r="C22" i="1" s="1"/>
  <c r="C22" i="2"/>
  <c r="C23" i="2" s="1"/>
  <c r="C24" i="2"/>
  <c r="C17" i="1"/>
  <c r="C18" i="1" s="1"/>
  <c r="C13" i="1"/>
  <c r="C14" i="1" s="1"/>
  <c r="C18" i="2"/>
  <c r="C19" i="2" s="1"/>
</calcChain>
</file>

<file path=xl/sharedStrings.xml><?xml version="1.0" encoding="utf-8"?>
<sst xmlns="http://schemas.openxmlformats.org/spreadsheetml/2006/main" count="78" uniqueCount="25">
  <si>
    <t>Grundsats</t>
  </si>
  <si>
    <t>Egetbidrag</t>
  </si>
  <si>
    <t>Nettoløn</t>
  </si>
  <si>
    <t>Arbejdsgiverbidrag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</si>
  <si>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</si>
  <si>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</si>
  <si>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</si>
  <si>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</si>
  <si>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</si>
  <si>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</si>
  <si>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</si>
  <si>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Egetbidrag pension (ledende bioanalytiker):</t>
  </si>
  <si>
    <t>Egetbidrag pension:</t>
  </si>
  <si>
    <t>Arbejdsgiverbidrag pension (ledende bioanalytiker):</t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</si>
  <si>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</si>
  <si>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</si>
  <si>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</si>
  <si>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</si>
  <si>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</si>
  <si>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</si>
  <si>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</si>
  <si>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praksisbioanalytiker arbejder 21 timer og 45 minutter pr. uge: 45/60=0,75. Altså skal der indtastes 21,75.</t>
    </r>
  </si>
  <si>
    <t>Ledende bioanalytiker</t>
  </si>
  <si>
    <t>Løn gældende pr. 1. dec. 2022</t>
  </si>
  <si>
    <t>Eventuelle personlige tillæg skal også reguleres pr. 1. dec.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</si>
</sst>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_k_r_._-;\-* #,##0.00\ _k_r_._-;_-* &quot;-&quot;??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10" fontId="0" fillId="0" borderId="0" xfId="2" applyNumberFormat="1" applyFont="1"/>
    <xf numFmtId="10" fontId="0" fillId="0" borderId="0" xfId="0" applyNumberFormat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0" fontId="5" fillId="0" borderId="0" xfId="2" applyNumberFormat="1" applyFont="1"/>
    <xf numFmtId="165" fontId="0" fillId="0" borderId="0" xfId="0" applyNumberFormat="1" applyFill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workbookViewId="0">
      <selection activeCell="B5" sqref="B5"/>
    </sheetView>
  </sheetViews>
  <sheetFormatPr defaultRowHeight="15" x14ac:dyDescent="0.25"/>
  <cols>
    <col min="1" max="1" width="48.7109375" bestFit="1" customWidth="1"/>
    <col min="2" max="2" width="18.28515625" bestFit="1" customWidth="1"/>
    <col min="3" max="3" width="15.28515625" customWidth="1"/>
    <col min="4" max="4" width="9.7109375" bestFit="1" customWidth="1"/>
    <col min="6" max="6" width="13.42578125" bestFit="1" customWidth="1"/>
  </cols>
  <sheetData>
    <row r="1" spans="1:22" x14ac:dyDescent="0.25">
      <c r="A1" s="6" t="s">
        <v>14</v>
      </c>
    </row>
    <row r="2" spans="1:22" x14ac:dyDescent="0.25">
      <c r="A2" s="7" t="s">
        <v>23</v>
      </c>
    </row>
    <row r="4" spans="1:22" ht="15.75" thickBot="1" x14ac:dyDescent="0.3">
      <c r="A4" s="12" t="s">
        <v>24</v>
      </c>
      <c r="B4" s="12"/>
    </row>
    <row r="5" spans="1:22" ht="15.75" thickBot="1" x14ac:dyDescent="0.3">
      <c r="A5" s="12" t="s">
        <v>17</v>
      </c>
      <c r="B5" s="13"/>
    </row>
    <row r="6" spans="1:22" ht="15.75" thickBot="1" x14ac:dyDescent="0.3">
      <c r="A6" s="12" t="s">
        <v>18</v>
      </c>
      <c r="B6" s="14">
        <f>+B5*B7+B5</f>
        <v>0</v>
      </c>
    </row>
    <row r="7" spans="1:22" x14ac:dyDescent="0.25">
      <c r="A7" s="12" t="s">
        <v>19</v>
      </c>
      <c r="B7" s="15">
        <f>0.0175/1.0325</f>
        <v>1.6949152542372885E-2</v>
      </c>
    </row>
    <row r="9" spans="1:22" x14ac:dyDescent="0.25">
      <c r="A9" t="s">
        <v>12</v>
      </c>
      <c r="B9" s="10">
        <v>5.16E-2</v>
      </c>
    </row>
    <row r="10" spans="1:22" x14ac:dyDescent="0.25">
      <c r="A10" t="s">
        <v>6</v>
      </c>
      <c r="B10" s="10">
        <v>0.10340000000000001</v>
      </c>
    </row>
    <row r="11" spans="1:22" x14ac:dyDescent="0.25">
      <c r="A11" t="s">
        <v>11</v>
      </c>
      <c r="B11" s="11">
        <v>0.06</v>
      </c>
    </row>
    <row r="12" spans="1:22" x14ac:dyDescent="0.25">
      <c r="A12" t="s">
        <v>13</v>
      </c>
      <c r="B12" s="11">
        <v>0.12</v>
      </c>
    </row>
    <row r="15" spans="1:22" x14ac:dyDescent="0.25">
      <c r="C15" s="8" t="s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1" t="s">
        <v>7</v>
      </c>
      <c r="B17" s="1" t="s">
        <v>4</v>
      </c>
      <c r="C17" s="2">
        <v>36109.5</v>
      </c>
      <c r="E17" s="4"/>
      <c r="F17" s="1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B18" t="s">
        <v>1</v>
      </c>
      <c r="C18" s="3">
        <f>C17*B9</f>
        <v>1863.2501999999999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B19" t="s">
        <v>2</v>
      </c>
      <c r="C19" s="3">
        <f>C17-C18</f>
        <v>34246.249799999998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B20" t="s">
        <v>3</v>
      </c>
      <c r="C20" s="3">
        <f>C17*B10</f>
        <v>3733.7223000000004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" t="s">
        <v>8</v>
      </c>
      <c r="B21" s="1" t="s">
        <v>4</v>
      </c>
      <c r="C21" s="2">
        <v>40953.79</v>
      </c>
      <c r="E21" s="4"/>
      <c r="F21" s="1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B22" t="s">
        <v>1</v>
      </c>
      <c r="C22" s="3">
        <f>C21*B9</f>
        <v>2113.2155640000001</v>
      </c>
    </row>
    <row r="23" spans="1:22" x14ac:dyDescent="0.25">
      <c r="B23" t="s">
        <v>2</v>
      </c>
      <c r="C23" s="3">
        <f>C21-C22</f>
        <v>38840.574436000003</v>
      </c>
    </row>
    <row r="24" spans="1:22" x14ac:dyDescent="0.25">
      <c r="B24" t="s">
        <v>3</v>
      </c>
      <c r="C24" s="3">
        <f>C21*B10</f>
        <v>4234.6218859999999</v>
      </c>
    </row>
    <row r="25" spans="1:22" x14ac:dyDescent="0.25">
      <c r="A25" s="1" t="s">
        <v>22</v>
      </c>
      <c r="B25" s="1" t="s">
        <v>4</v>
      </c>
      <c r="C25" s="2">
        <v>48560.89</v>
      </c>
      <c r="F25" s="16"/>
    </row>
    <row r="26" spans="1:22" x14ac:dyDescent="0.25">
      <c r="B26" t="s">
        <v>1</v>
      </c>
      <c r="C26" s="3">
        <f>C25*B11</f>
        <v>2913.6533999999997</v>
      </c>
    </row>
    <row r="27" spans="1:22" x14ac:dyDescent="0.25">
      <c r="B27" t="s">
        <v>2</v>
      </c>
      <c r="C27" s="3">
        <f>C25-C26</f>
        <v>45647.236599999997</v>
      </c>
    </row>
    <row r="28" spans="1:22" x14ac:dyDescent="0.25">
      <c r="B28" t="s">
        <v>3</v>
      </c>
      <c r="C28" s="3">
        <f>C25*B12</f>
        <v>5827.3067999999994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A4" zoomScale="80" zoomScaleNormal="80" workbookViewId="0">
      <selection activeCell="A5" sqref="A5"/>
    </sheetView>
  </sheetViews>
  <sheetFormatPr defaultRowHeight="15" x14ac:dyDescent="0.25"/>
  <cols>
    <col min="1" max="1" width="48.7109375" bestFit="1" customWidth="1"/>
    <col min="2" max="2" width="18.28515625" bestFit="1" customWidth="1"/>
    <col min="3" max="3" width="14.28515625" customWidth="1"/>
    <col min="4" max="4" width="10" bestFit="1" customWidth="1"/>
    <col min="7" max="7" width="28.5703125" bestFit="1" customWidth="1"/>
  </cols>
  <sheetData>
    <row r="1" spans="1:8" x14ac:dyDescent="0.25">
      <c r="A1" s="6" t="s">
        <v>15</v>
      </c>
    </row>
    <row r="2" spans="1:8" x14ac:dyDescent="0.25">
      <c r="A2" s="7" t="s">
        <v>23</v>
      </c>
    </row>
    <row r="4" spans="1:8" ht="15.75" thickBot="1" x14ac:dyDescent="0.3">
      <c r="A4" s="12" t="s">
        <v>24</v>
      </c>
      <c r="B4" s="12"/>
    </row>
    <row r="5" spans="1:8" ht="15.75" thickBot="1" x14ac:dyDescent="0.3">
      <c r="A5" s="12" t="s">
        <v>17</v>
      </c>
      <c r="B5" s="13"/>
    </row>
    <row r="6" spans="1:8" ht="15.75" thickBot="1" x14ac:dyDescent="0.3">
      <c r="A6" s="12" t="s">
        <v>18</v>
      </c>
      <c r="B6" s="14">
        <f>+B5*B7+B5</f>
        <v>0</v>
      </c>
    </row>
    <row r="7" spans="1:8" x14ac:dyDescent="0.25">
      <c r="A7" s="12" t="s">
        <v>19</v>
      </c>
      <c r="B7" s="15">
        <f>+Fuldtid!B7</f>
        <v>1.6949152542372885E-2</v>
      </c>
    </row>
    <row r="8" spans="1:8" ht="15.75" thickBot="1" x14ac:dyDescent="0.3"/>
    <row r="9" spans="1:8" ht="15.75" thickBot="1" x14ac:dyDescent="0.3">
      <c r="A9" t="s">
        <v>5</v>
      </c>
      <c r="B9" s="10">
        <f>+Fuldtid!B9</f>
        <v>5.16E-2</v>
      </c>
      <c r="G9" t="s">
        <v>9</v>
      </c>
      <c r="H9" s="5">
        <v>32</v>
      </c>
    </row>
    <row r="10" spans="1:8" x14ac:dyDescent="0.25">
      <c r="A10" t="s">
        <v>6</v>
      </c>
      <c r="B10" s="10">
        <f>+Fuldtid!B10</f>
        <v>0.10340000000000001</v>
      </c>
    </row>
    <row r="11" spans="1:8" x14ac:dyDescent="0.25">
      <c r="A11" t="s">
        <v>11</v>
      </c>
      <c r="B11" s="10">
        <f>+Fuldtid!B11</f>
        <v>0.06</v>
      </c>
      <c r="G11" s="17" t="s">
        <v>20</v>
      </c>
    </row>
    <row r="12" spans="1:8" x14ac:dyDescent="0.25">
      <c r="A12" t="s">
        <v>13</v>
      </c>
      <c r="B12" s="10">
        <f>+Fuldtid!B12</f>
        <v>0.12</v>
      </c>
      <c r="G12" s="17"/>
    </row>
    <row r="13" spans="1:8" x14ac:dyDescent="0.25">
      <c r="G13" s="17"/>
    </row>
    <row r="15" spans="1:8" x14ac:dyDescent="0.25">
      <c r="C15" s="8" t="s">
        <v>0</v>
      </c>
      <c r="G15" s="17" t="s">
        <v>21</v>
      </c>
    </row>
    <row r="16" spans="1:8" x14ac:dyDescent="0.25">
      <c r="G16" s="17"/>
    </row>
    <row r="17" spans="1:7" x14ac:dyDescent="0.25">
      <c r="A17" s="1" t="s">
        <v>7</v>
      </c>
      <c r="B17" s="1" t="s">
        <v>4</v>
      </c>
      <c r="C17" s="2">
        <f>(Fuldtid!C17/37*Deltid!H9)</f>
        <v>31229.837837837837</v>
      </c>
      <c r="G17" s="17"/>
    </row>
    <row r="18" spans="1:7" x14ac:dyDescent="0.25">
      <c r="B18" t="s">
        <v>1</v>
      </c>
      <c r="C18" s="3">
        <f>C17*B9</f>
        <v>1611.4596324324323</v>
      </c>
      <c r="G18" s="17"/>
    </row>
    <row r="19" spans="1:7" x14ac:dyDescent="0.25">
      <c r="B19" t="s">
        <v>2</v>
      </c>
      <c r="C19" s="3">
        <f>C17-C18</f>
        <v>29618.378205405403</v>
      </c>
    </row>
    <row r="20" spans="1:7" x14ac:dyDescent="0.25">
      <c r="B20" t="s">
        <v>3</v>
      </c>
      <c r="C20" s="3">
        <f>C17*B10</f>
        <v>3229.1652324324323</v>
      </c>
    </row>
    <row r="21" spans="1:7" x14ac:dyDescent="0.25">
      <c r="A21" s="1" t="s">
        <v>8</v>
      </c>
      <c r="B21" s="1" t="s">
        <v>4</v>
      </c>
      <c r="C21" s="2">
        <f>(Fuldtid!C21/37*Deltid!H9)</f>
        <v>35419.494054054056</v>
      </c>
    </row>
    <row r="22" spans="1:7" x14ac:dyDescent="0.25">
      <c r="B22" t="s">
        <v>1</v>
      </c>
      <c r="C22" s="3">
        <f>C21*B9</f>
        <v>1827.6458931891893</v>
      </c>
    </row>
    <row r="23" spans="1:7" x14ac:dyDescent="0.25">
      <c r="B23" t="s">
        <v>2</v>
      </c>
      <c r="C23" s="3">
        <f>C21-C22</f>
        <v>33591.848160864865</v>
      </c>
    </row>
    <row r="24" spans="1:7" x14ac:dyDescent="0.25">
      <c r="B24" t="s">
        <v>3</v>
      </c>
      <c r="C24" s="3">
        <f>C21*B10</f>
        <v>3662.3756851891894</v>
      </c>
    </row>
    <row r="25" spans="1:7" x14ac:dyDescent="0.25">
      <c r="A25" s="1" t="s">
        <v>22</v>
      </c>
      <c r="B25" s="1" t="s">
        <v>4</v>
      </c>
      <c r="C25" s="2">
        <f>Fuldtid!C25/37*Deltid!H9</f>
        <v>41998.607567567567</v>
      </c>
    </row>
    <row r="26" spans="1:7" x14ac:dyDescent="0.25">
      <c r="B26" t="s">
        <v>1</v>
      </c>
      <c r="C26" s="3">
        <f>C25*B11</f>
        <v>2519.9164540540542</v>
      </c>
    </row>
    <row r="27" spans="1:7" x14ac:dyDescent="0.25">
      <c r="B27" t="s">
        <v>2</v>
      </c>
      <c r="C27" s="3">
        <f>C25-C26</f>
        <v>39478.691113513516</v>
      </c>
    </row>
    <row r="28" spans="1:7" x14ac:dyDescent="0.25">
      <c r="B28" t="s">
        <v>3</v>
      </c>
      <c r="C28" s="3">
        <f>C25*B12</f>
        <v>5039.8329081081083</v>
      </c>
    </row>
  </sheetData>
  <mergeCells count="2">
    <mergeCell ref="G11:G13"/>
    <mergeCell ref="G15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B7" sqref="B7"/>
    </sheetView>
  </sheetViews>
  <sheetFormatPr defaultRowHeight="15" x14ac:dyDescent="0.25"/>
  <cols>
    <col min="1" max="1" width="48.7109375" bestFit="1" customWidth="1"/>
    <col min="2" max="3" width="18.28515625" bestFit="1" customWidth="1"/>
    <col min="4" max="4" width="10" bestFit="1" customWidth="1"/>
  </cols>
  <sheetData>
    <row r="1" spans="1:3" x14ac:dyDescent="0.25">
      <c r="A1" s="6" t="s">
        <v>16</v>
      </c>
    </row>
    <row r="2" spans="1:3" x14ac:dyDescent="0.25">
      <c r="A2" s="7" t="s">
        <v>23</v>
      </c>
    </row>
    <row r="3" spans="1:3" x14ac:dyDescent="0.25">
      <c r="A3" s="9" t="s">
        <v>10</v>
      </c>
    </row>
    <row r="4" spans="1:3" x14ac:dyDescent="0.25">
      <c r="A4" t="s">
        <v>5</v>
      </c>
      <c r="B4" s="10">
        <f>+Deltid!B9</f>
        <v>5.16E-2</v>
      </c>
    </row>
    <row r="5" spans="1:3" x14ac:dyDescent="0.25">
      <c r="A5" t="s">
        <v>6</v>
      </c>
      <c r="B5" s="10">
        <f>+Deltid!B10</f>
        <v>0.10340000000000001</v>
      </c>
    </row>
    <row r="6" spans="1:3" x14ac:dyDescent="0.25">
      <c r="A6" t="s">
        <v>11</v>
      </c>
      <c r="B6" s="10">
        <f>+Deltid!B11</f>
        <v>0.06</v>
      </c>
    </row>
    <row r="7" spans="1:3" x14ac:dyDescent="0.25">
      <c r="A7" t="s">
        <v>13</v>
      </c>
      <c r="B7" s="10">
        <f>+Deltid!B12</f>
        <v>0.12</v>
      </c>
    </row>
    <row r="10" spans="1:3" x14ac:dyDescent="0.25">
      <c r="C10" s="8" t="s">
        <v>0</v>
      </c>
    </row>
    <row r="12" spans="1:3" x14ac:dyDescent="0.25">
      <c r="A12" s="1" t="s">
        <v>7</v>
      </c>
      <c r="B12" s="1" t="s">
        <v>4</v>
      </c>
      <c r="C12" s="2">
        <f>Fuldtid!C17/(160+1/3)</f>
        <v>225.21517671517671</v>
      </c>
    </row>
    <row r="13" spans="1:3" x14ac:dyDescent="0.25">
      <c r="B13" t="s">
        <v>1</v>
      </c>
      <c r="C13" s="3">
        <f>C12*B4</f>
        <v>11.621103118503118</v>
      </c>
    </row>
    <row r="14" spans="1:3" x14ac:dyDescent="0.25">
      <c r="B14" t="s">
        <v>2</v>
      </c>
      <c r="C14" s="3">
        <f>C12-C13</f>
        <v>213.59407359667358</v>
      </c>
    </row>
    <row r="15" spans="1:3" x14ac:dyDescent="0.25">
      <c r="B15" t="s">
        <v>3</v>
      </c>
      <c r="C15" s="3">
        <f>C12*B5</f>
        <v>23.287249272349275</v>
      </c>
    </row>
    <row r="16" spans="1:3" x14ac:dyDescent="0.25">
      <c r="A16" s="1" t="s">
        <v>8</v>
      </c>
      <c r="B16" s="1" t="s">
        <v>4</v>
      </c>
      <c r="C16" s="2">
        <f>Fuldtid!C21/(160+1/3)</f>
        <v>255.42904365904366</v>
      </c>
    </row>
    <row r="17" spans="1:3" x14ac:dyDescent="0.25">
      <c r="B17" t="s">
        <v>1</v>
      </c>
      <c r="C17" s="3">
        <f>C16*B4</f>
        <v>13.180138652806653</v>
      </c>
    </row>
    <row r="18" spans="1:3" x14ac:dyDescent="0.25">
      <c r="B18" t="s">
        <v>2</v>
      </c>
      <c r="C18" s="3">
        <f>C16-C17</f>
        <v>242.24890500623701</v>
      </c>
    </row>
    <row r="19" spans="1:3" x14ac:dyDescent="0.25">
      <c r="B19" t="s">
        <v>3</v>
      </c>
      <c r="C19" s="3">
        <f>C16*B5</f>
        <v>26.411363114345114</v>
      </c>
    </row>
    <row r="20" spans="1:3" x14ac:dyDescent="0.25">
      <c r="A20" s="1" t="s">
        <v>22</v>
      </c>
      <c r="B20" s="1" t="s">
        <v>4</v>
      </c>
      <c r="C20" s="2">
        <f>Fuldtid!C25/(160+1/3)</f>
        <v>302.8745738045738</v>
      </c>
    </row>
    <row r="21" spans="1:3" x14ac:dyDescent="0.25">
      <c r="B21" t="s">
        <v>1</v>
      </c>
      <c r="C21" s="3">
        <f>C20*B6</f>
        <v>18.172474428274427</v>
      </c>
    </row>
    <row r="22" spans="1:3" x14ac:dyDescent="0.25">
      <c r="B22" t="s">
        <v>2</v>
      </c>
      <c r="C22" s="3">
        <f>C20-C21</f>
        <v>284.70209937629937</v>
      </c>
    </row>
    <row r="23" spans="1:3" x14ac:dyDescent="0.25">
      <c r="B23" t="s">
        <v>3</v>
      </c>
      <c r="C23" s="3">
        <f>C20*B7</f>
        <v>36.344948856548854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2019-01-29T11:05:13Z</cp:lastPrinted>
  <dcterms:created xsi:type="dcterms:W3CDTF">2017-10-25T08:33:19Z</dcterms:created>
  <dcterms:modified xsi:type="dcterms:W3CDTF">2022-11-04T12:23:22Z</dcterms:modified>
</cp:coreProperties>
</file>