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D4E5456C-D0F5-4B24-9043-E2761877B2EC}" xr6:coauthVersionLast="47" xr6:coauthVersionMax="47" xr10:uidLastSave="{00000000-0000-0000-0000-000000000000}"/>
  <bookViews>
    <workbookView xWindow="-120" yWindow="-120" windowWidth="29040" windowHeight="15840" firstSheet="9" activeTab="9" xr2:uid="{0E49E7F0-9336-4409-91BB-AEE8F3B00BDC}"/>
  </bookViews>
  <sheets>
    <sheet name="Løntabel oktober 2017" sheetId="1" state="hidden" r:id="rId1"/>
    <sheet name="Timelønnede oktober 2017" sheetId="5" state="hidden" r:id="rId2"/>
    <sheet name="Løntabel oktober 2018" sheetId="2" state="hidden" r:id="rId3"/>
    <sheet name="Timelønnede oktober 2018" sheetId="6" state="hidden" r:id="rId4"/>
    <sheet name="Løntabel oktober 2019" sheetId="3" state="hidden" r:id="rId5"/>
    <sheet name="Timelønnede oktober 2019" sheetId="7" state="hidden" r:id="rId6"/>
    <sheet name="Løntabel oktober 2020" sheetId="4" state="hidden" r:id="rId7"/>
    <sheet name="Timelønnede oktober 2020" sheetId="10" state="hidden" r:id="rId8"/>
    <sheet name="Løntabel oktober 2021" sheetId="11" state="hidden" r:id="rId9"/>
    <sheet name="Timelønnede oktober 2021" sheetId="8" r:id="rId10"/>
  </sheets>
  <definedNames>
    <definedName name="Kommune" localSheetId="8">#REF!</definedName>
    <definedName name="Kommune">#REF!</definedName>
    <definedName name="Løntrin" localSheetId="8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8" l="1"/>
  <c r="D36" i="8"/>
  <c r="F36" i="8"/>
  <c r="E36" i="8"/>
  <c r="C36" i="8"/>
  <c r="C32" i="8"/>
  <c r="D6" i="11"/>
  <c r="C16" i="8" l="1"/>
  <c r="D41" i="8"/>
  <c r="C39" i="8"/>
  <c r="C33" i="8"/>
  <c r="C41" i="8"/>
  <c r="G39" i="8"/>
  <c r="E39" i="8"/>
  <c r="D39" i="8"/>
  <c r="E37" i="8"/>
  <c r="E38" i="8" s="1"/>
  <c r="D37" i="8"/>
  <c r="D38" i="8" s="1"/>
  <c r="F39" i="8"/>
  <c r="C19" i="8"/>
  <c r="C60" i="8"/>
  <c r="G60" i="8"/>
  <c r="F60" i="8"/>
  <c r="E60" i="8"/>
  <c r="D60" i="8"/>
  <c r="G54" i="8"/>
  <c r="F54" i="8"/>
  <c r="E54" i="8"/>
  <c r="D54" i="8"/>
  <c r="C54" i="8"/>
  <c r="G49" i="8"/>
  <c r="F49" i="8"/>
  <c r="E49" i="8"/>
  <c r="D49" i="8"/>
  <c r="C49" i="8"/>
  <c r="G45" i="8"/>
  <c r="F45" i="8"/>
  <c r="E45" i="8"/>
  <c r="D45" i="8"/>
  <c r="C45" i="8"/>
  <c r="G41" i="8"/>
  <c r="F41" i="8"/>
  <c r="E41" i="8"/>
  <c r="G32" i="8"/>
  <c r="F32" i="8"/>
  <c r="E32" i="8"/>
  <c r="D32" i="8"/>
  <c r="G27" i="8"/>
  <c r="F27" i="8"/>
  <c r="E27" i="8"/>
  <c r="D27" i="8"/>
  <c r="C27" i="8"/>
  <c r="G22" i="8"/>
  <c r="F22" i="8"/>
  <c r="E22" i="8"/>
  <c r="D22" i="8"/>
  <c r="C22" i="8"/>
  <c r="D16" i="8"/>
  <c r="E16" i="8"/>
  <c r="F16" i="8"/>
  <c r="G16" i="8"/>
  <c r="E59" i="10"/>
  <c r="C59" i="10"/>
  <c r="E58" i="10"/>
  <c r="E57" i="10"/>
  <c r="D57" i="10"/>
  <c r="C57" i="10"/>
  <c r="G56" i="10"/>
  <c r="G59" i="10" s="1"/>
  <c r="F56" i="10"/>
  <c r="F59" i="10" s="1"/>
  <c r="E56" i="10"/>
  <c r="D56" i="10"/>
  <c r="D58" i="10" s="1"/>
  <c r="C56" i="10"/>
  <c r="C58" i="10" s="1"/>
  <c r="G53" i="10"/>
  <c r="F53" i="10"/>
  <c r="E53" i="10"/>
  <c r="D53" i="10"/>
  <c r="G51" i="10"/>
  <c r="F51" i="10"/>
  <c r="G50" i="10"/>
  <c r="G52" i="10" s="1"/>
  <c r="F50" i="10"/>
  <c r="F52" i="10" s="1"/>
  <c r="E50" i="10"/>
  <c r="E51" i="10" s="1"/>
  <c r="D50" i="10"/>
  <c r="D51" i="10" s="1"/>
  <c r="C50" i="10"/>
  <c r="C53" i="10" s="1"/>
  <c r="E48" i="10"/>
  <c r="C48" i="10"/>
  <c r="E47" i="10"/>
  <c r="E46" i="10"/>
  <c r="D46" i="10"/>
  <c r="C46" i="10"/>
  <c r="G45" i="10"/>
  <c r="G48" i="10" s="1"/>
  <c r="F45" i="10"/>
  <c r="F48" i="10" s="1"/>
  <c r="E45" i="10"/>
  <c r="D45" i="10"/>
  <c r="D47" i="10" s="1"/>
  <c r="C45" i="10"/>
  <c r="C47" i="10" s="1"/>
  <c r="G44" i="10"/>
  <c r="F44" i="10"/>
  <c r="E44" i="10"/>
  <c r="D44" i="10"/>
  <c r="G42" i="10"/>
  <c r="F42" i="10"/>
  <c r="G41" i="10"/>
  <c r="G43" i="10" s="1"/>
  <c r="F41" i="10"/>
  <c r="F43" i="10" s="1"/>
  <c r="E41" i="10"/>
  <c r="E42" i="10" s="1"/>
  <c r="D41" i="10"/>
  <c r="D42" i="10" s="1"/>
  <c r="C41" i="10"/>
  <c r="C44" i="10" s="1"/>
  <c r="E40" i="10"/>
  <c r="C40" i="10"/>
  <c r="E39" i="10"/>
  <c r="E38" i="10"/>
  <c r="D38" i="10"/>
  <c r="C38" i="10"/>
  <c r="G37" i="10"/>
  <c r="G40" i="10" s="1"/>
  <c r="F37" i="10"/>
  <c r="F40" i="10" s="1"/>
  <c r="E37" i="10"/>
  <c r="D37" i="10"/>
  <c r="D39" i="10" s="1"/>
  <c r="C37" i="10"/>
  <c r="C39" i="10" s="1"/>
  <c r="G35" i="10"/>
  <c r="F35" i="10"/>
  <c r="E35" i="10"/>
  <c r="D35" i="10"/>
  <c r="G33" i="10"/>
  <c r="F33" i="10"/>
  <c r="G32" i="10"/>
  <c r="G34" i="10" s="1"/>
  <c r="F32" i="10"/>
  <c r="F34" i="10" s="1"/>
  <c r="E32" i="10"/>
  <c r="E33" i="10" s="1"/>
  <c r="D32" i="10"/>
  <c r="D33" i="10" s="1"/>
  <c r="C32" i="10"/>
  <c r="C35" i="10" s="1"/>
  <c r="E30" i="10"/>
  <c r="C30" i="10"/>
  <c r="E29" i="10"/>
  <c r="E28" i="10"/>
  <c r="D28" i="10"/>
  <c r="C28" i="10"/>
  <c r="G27" i="10"/>
  <c r="G30" i="10" s="1"/>
  <c r="F27" i="10"/>
  <c r="F30" i="10" s="1"/>
  <c r="E27" i="10"/>
  <c r="D27" i="10"/>
  <c r="D29" i="10" s="1"/>
  <c r="C27" i="10"/>
  <c r="C29" i="10" s="1"/>
  <c r="G25" i="10"/>
  <c r="F25" i="10"/>
  <c r="E25" i="10"/>
  <c r="D25" i="10"/>
  <c r="G23" i="10"/>
  <c r="F23" i="10"/>
  <c r="G22" i="10"/>
  <c r="G24" i="10" s="1"/>
  <c r="F22" i="10"/>
  <c r="F24" i="10" s="1"/>
  <c r="E22" i="10"/>
  <c r="E23" i="10" s="1"/>
  <c r="D22" i="10"/>
  <c r="C22" i="10"/>
  <c r="C25" i="10" s="1"/>
  <c r="E19" i="10"/>
  <c r="C19" i="10"/>
  <c r="E18" i="10"/>
  <c r="E17" i="10"/>
  <c r="D17" i="10"/>
  <c r="C17" i="10"/>
  <c r="G16" i="10"/>
  <c r="G19" i="10" s="1"/>
  <c r="F16" i="10"/>
  <c r="F19" i="10" s="1"/>
  <c r="E16" i="10"/>
  <c r="D16" i="10"/>
  <c r="D18" i="10" s="1"/>
  <c r="C16" i="10"/>
  <c r="C18" i="10" s="1"/>
  <c r="D7" i="10"/>
  <c r="D6" i="10"/>
  <c r="G51" i="5"/>
  <c r="F51" i="5"/>
  <c r="F52" i="5" s="1"/>
  <c r="F53" i="5" s="1"/>
  <c r="E51" i="5"/>
  <c r="E52" i="5" s="1"/>
  <c r="D51" i="5"/>
  <c r="C51" i="5"/>
  <c r="C52" i="5" s="1"/>
  <c r="C53" i="5" s="1"/>
  <c r="G45" i="5"/>
  <c r="G46" i="5" s="1"/>
  <c r="G47" i="5" s="1"/>
  <c r="F45" i="5"/>
  <c r="F46" i="5" s="1"/>
  <c r="F47" i="5" s="1"/>
  <c r="E45" i="5"/>
  <c r="E46" i="5" s="1"/>
  <c r="D45" i="5"/>
  <c r="C45" i="5"/>
  <c r="C48" i="5" s="1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G28" i="5" s="1"/>
  <c r="G29" i="5" s="1"/>
  <c r="F27" i="5"/>
  <c r="F28" i="5" s="1"/>
  <c r="F29" i="5" s="1"/>
  <c r="E27" i="5"/>
  <c r="E30" i="5" s="1"/>
  <c r="D27" i="5"/>
  <c r="C27" i="5"/>
  <c r="C30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G12" i="5" s="1"/>
  <c r="G13" i="5" s="1"/>
  <c r="C11" i="5"/>
  <c r="C14" i="5" s="1"/>
  <c r="G52" i="5"/>
  <c r="G53" i="5" s="1"/>
  <c r="C43" i="5"/>
  <c r="C37" i="5"/>
  <c r="C38" i="5" s="1"/>
  <c r="G33" i="5"/>
  <c r="G34" i="5" s="1"/>
  <c r="F33" i="5"/>
  <c r="F34" i="5" s="1"/>
  <c r="D28" i="5"/>
  <c r="C20" i="5"/>
  <c r="G14" i="5"/>
  <c r="F14" i="5"/>
  <c r="C37" i="8" l="1"/>
  <c r="C38" i="8" s="1"/>
  <c r="F37" i="8"/>
  <c r="G37" i="8"/>
  <c r="G38" i="8" s="1"/>
  <c r="F38" i="8"/>
  <c r="C17" i="8"/>
  <c r="F17" i="10"/>
  <c r="F18" i="10" s="1"/>
  <c r="D19" i="10"/>
  <c r="E24" i="10"/>
  <c r="F28" i="10"/>
  <c r="F29" i="10" s="1"/>
  <c r="D30" i="10"/>
  <c r="E34" i="10"/>
  <c r="F38" i="10"/>
  <c r="F39" i="10" s="1"/>
  <c r="D40" i="10"/>
  <c r="E43" i="10"/>
  <c r="F46" i="10"/>
  <c r="F47" i="10" s="1"/>
  <c r="D48" i="10"/>
  <c r="E52" i="10"/>
  <c r="F57" i="10"/>
  <c r="F58" i="10" s="1"/>
  <c r="D59" i="10"/>
  <c r="C43" i="10"/>
  <c r="D34" i="10"/>
  <c r="D43" i="10"/>
  <c r="D52" i="10"/>
  <c r="C23" i="10"/>
  <c r="C24" i="10" s="1"/>
  <c r="G28" i="10"/>
  <c r="C33" i="10"/>
  <c r="G38" i="10"/>
  <c r="G39" i="10" s="1"/>
  <c r="C42" i="10"/>
  <c r="G46" i="10"/>
  <c r="G47" i="10" s="1"/>
  <c r="C51" i="10"/>
  <c r="C52" i="10" s="1"/>
  <c r="G57" i="10"/>
  <c r="G58" i="10" s="1"/>
  <c r="G29" i="10"/>
  <c r="D23" i="10"/>
  <c r="D24" i="10" s="1"/>
  <c r="C34" i="10"/>
  <c r="G17" i="10"/>
  <c r="G18" i="10" s="1"/>
  <c r="F25" i="5"/>
  <c r="E43" i="5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C18" i="8" l="1"/>
  <c r="D63" i="4"/>
  <c r="E63" i="4" s="1"/>
  <c r="D63" i="3"/>
  <c r="E63" i="3" s="1"/>
  <c r="D63" i="2"/>
  <c r="E63" i="2" s="1"/>
  <c r="C55" i="3" l="1"/>
  <c r="C56" i="7" s="1"/>
  <c r="D40" i="2"/>
  <c r="D41" i="6" s="1"/>
  <c r="G21" i="3"/>
  <c r="E55" i="4"/>
  <c r="E49" i="2"/>
  <c r="E50" i="6" s="1"/>
  <c r="D36" i="3"/>
  <c r="C21" i="2"/>
  <c r="C22" i="6" s="1"/>
  <c r="C44" i="3"/>
  <c r="E31" i="2"/>
  <c r="E32" i="6" s="1"/>
  <c r="D7" i="2"/>
  <c r="D55" i="3"/>
  <c r="D21" i="4"/>
  <c r="C31" i="4"/>
  <c r="D40" i="4"/>
  <c r="F49" i="4"/>
  <c r="G21" i="2"/>
  <c r="G22" i="6" s="1"/>
  <c r="G40" i="2"/>
  <c r="G41" i="6" s="1"/>
  <c r="G15" i="3"/>
  <c r="E36" i="3"/>
  <c r="F44" i="3"/>
  <c r="F45" i="3" s="1"/>
  <c r="F46" i="3" s="1"/>
  <c r="E21" i="4"/>
  <c r="F31" i="4"/>
  <c r="G49" i="4"/>
  <c r="G15" i="2"/>
  <c r="G16" i="6" s="1"/>
  <c r="C26" i="2"/>
  <c r="C27" i="6" s="1"/>
  <c r="F44" i="2"/>
  <c r="F45" i="6" s="1"/>
  <c r="E55" i="2"/>
  <c r="E56" i="6" s="1"/>
  <c r="C21" i="3"/>
  <c r="C40" i="3"/>
  <c r="E49" i="3"/>
  <c r="C26" i="4"/>
  <c r="D44" i="4"/>
  <c r="F15" i="2"/>
  <c r="F16" i="6" s="1"/>
  <c r="F26" i="2"/>
  <c r="F27" i="6" s="1"/>
  <c r="C40" i="2"/>
  <c r="C41" i="6" s="1"/>
  <c r="G44" i="2"/>
  <c r="G45" i="6" s="1"/>
  <c r="D21" i="3"/>
  <c r="E31" i="3"/>
  <c r="G40" i="3"/>
  <c r="F49" i="3"/>
  <c r="F15" i="4"/>
  <c r="G26" i="4"/>
  <c r="F36" i="4"/>
  <c r="G44" i="4"/>
  <c r="F31" i="2"/>
  <c r="F32" i="6" s="1"/>
  <c r="D55" i="2"/>
  <c r="D56" i="6" s="1"/>
  <c r="F26" i="3"/>
  <c r="C15" i="3"/>
  <c r="C44" i="4"/>
  <c r="D36" i="2"/>
  <c r="D37" i="6" s="1"/>
  <c r="G26" i="3"/>
  <c r="E36" i="4"/>
  <c r="D55" i="4"/>
  <c r="E49" i="4"/>
  <c r="F44" i="4"/>
  <c r="G40" i="4"/>
  <c r="C40" i="4"/>
  <c r="D36" i="4"/>
  <c r="E31" i="4"/>
  <c r="F26" i="4"/>
  <c r="G21" i="4"/>
  <c r="C21" i="4"/>
  <c r="G15" i="4"/>
  <c r="G55" i="3"/>
  <c r="C58" i="3"/>
  <c r="D49" i="3"/>
  <c r="D50" i="7" s="1"/>
  <c r="E44" i="3"/>
  <c r="F40" i="3"/>
  <c r="F41" i="7" s="1"/>
  <c r="G36" i="3"/>
  <c r="C36" i="3"/>
  <c r="D31" i="3"/>
  <c r="D32" i="7" s="1"/>
  <c r="E26" i="3"/>
  <c r="F21" i="3"/>
  <c r="F22" i="7" s="1"/>
  <c r="D15" i="3"/>
  <c r="G55" i="2"/>
  <c r="G56" i="6" s="1"/>
  <c r="C55" i="2"/>
  <c r="C56" i="6" s="1"/>
  <c r="D49" i="2"/>
  <c r="D50" i="6" s="1"/>
  <c r="E44" i="2"/>
  <c r="E45" i="6" s="1"/>
  <c r="F40" i="2"/>
  <c r="F41" i="6" s="1"/>
  <c r="G36" i="2"/>
  <c r="G37" i="6" s="1"/>
  <c r="C36" i="2"/>
  <c r="C37" i="6" s="1"/>
  <c r="D31" i="2"/>
  <c r="D32" i="6" s="1"/>
  <c r="E26" i="2"/>
  <c r="E27" i="6" s="1"/>
  <c r="F21" i="2"/>
  <c r="F22" i="6" s="1"/>
  <c r="D15" i="2"/>
  <c r="D16" i="6" s="1"/>
  <c r="C15" i="2"/>
  <c r="C16" i="6" s="1"/>
  <c r="C55" i="4"/>
  <c r="D49" i="4"/>
  <c r="E44" i="4"/>
  <c r="F40" i="4"/>
  <c r="G36" i="4"/>
  <c r="C36" i="4"/>
  <c r="D31" i="4"/>
  <c r="E26" i="4"/>
  <c r="F21" i="4"/>
  <c r="D15" i="4"/>
  <c r="C15" i="4"/>
  <c r="F55" i="3"/>
  <c r="G49" i="3"/>
  <c r="C49" i="3"/>
  <c r="D44" i="3"/>
  <c r="D45" i="7" s="1"/>
  <c r="E40" i="3"/>
  <c r="F36" i="3"/>
  <c r="G31" i="3"/>
  <c r="C31" i="3"/>
  <c r="D26" i="3"/>
  <c r="E21" i="3"/>
  <c r="E15" i="3"/>
  <c r="F55" i="2"/>
  <c r="F56" i="6" s="1"/>
  <c r="G49" i="2"/>
  <c r="G50" i="6" s="1"/>
  <c r="C49" i="2"/>
  <c r="C50" i="6" s="1"/>
  <c r="D44" i="2"/>
  <c r="D45" i="6" s="1"/>
  <c r="E40" i="2"/>
  <c r="E41" i="6" s="1"/>
  <c r="F36" i="2"/>
  <c r="F37" i="6" s="1"/>
  <c r="G31" i="2"/>
  <c r="G32" i="6" s="1"/>
  <c r="C31" i="2"/>
  <c r="C32" i="6" s="1"/>
  <c r="D26" i="2"/>
  <c r="D27" i="6" s="1"/>
  <c r="E21" i="2"/>
  <c r="E22" i="6" s="1"/>
  <c r="E15" i="2"/>
  <c r="E16" i="6" s="1"/>
  <c r="G55" i="4"/>
  <c r="D21" i="2"/>
  <c r="D22" i="6" s="1"/>
  <c r="G26" i="2"/>
  <c r="G27" i="6" s="1"/>
  <c r="E36" i="2"/>
  <c r="E37" i="6" s="1"/>
  <c r="C44" i="2"/>
  <c r="C45" i="6" s="1"/>
  <c r="F49" i="2"/>
  <c r="F50" i="6" s="1"/>
  <c r="F15" i="3"/>
  <c r="C26" i="3"/>
  <c r="F31" i="3"/>
  <c r="D40" i="3"/>
  <c r="G44" i="3"/>
  <c r="E55" i="3"/>
  <c r="E15" i="4"/>
  <c r="D26" i="4"/>
  <c r="G31" i="4"/>
  <c r="E40" i="4"/>
  <c r="C49" i="4"/>
  <c r="F55" i="4"/>
  <c r="D27" i="3"/>
  <c r="D28" i="3" s="1"/>
  <c r="G22" i="3"/>
  <c r="G23" i="3" s="1"/>
  <c r="E46" i="8" l="1"/>
  <c r="E48" i="8"/>
  <c r="C29" i="3"/>
  <c r="C27" i="7"/>
  <c r="G35" i="6"/>
  <c r="G33" i="6"/>
  <c r="G34" i="6" s="1"/>
  <c r="F23" i="8"/>
  <c r="F25" i="8"/>
  <c r="E30" i="6"/>
  <c r="E28" i="6"/>
  <c r="E29" i="6" s="1"/>
  <c r="D35" i="7"/>
  <c r="D33" i="7"/>
  <c r="D34" i="7" s="1"/>
  <c r="E33" i="8"/>
  <c r="E35" i="8"/>
  <c r="G29" i="3"/>
  <c r="G27" i="7"/>
  <c r="C44" i="6"/>
  <c r="C42" i="6"/>
  <c r="C43" i="6" s="1"/>
  <c r="D28" i="8"/>
  <c r="D30" i="8"/>
  <c r="F51" i="6"/>
  <c r="F52" i="6" s="1"/>
  <c r="F53" i="6"/>
  <c r="C57" i="8"/>
  <c r="C55" i="8"/>
  <c r="E17" i="8"/>
  <c r="E19" i="8"/>
  <c r="F32" i="3"/>
  <c r="F33" i="3" s="1"/>
  <c r="F32" i="7"/>
  <c r="C48" i="6"/>
  <c r="C46" i="6"/>
  <c r="C47" i="6" s="1"/>
  <c r="G63" i="8"/>
  <c r="G61" i="8"/>
  <c r="G62" i="8" s="1"/>
  <c r="C35" i="6"/>
  <c r="C33" i="6"/>
  <c r="C34" i="6" s="1"/>
  <c r="D48" i="6"/>
  <c r="D46" i="6"/>
  <c r="D47" i="6" s="1"/>
  <c r="E16" i="3"/>
  <c r="E17" i="3" s="1"/>
  <c r="E16" i="7"/>
  <c r="G34" i="3"/>
  <c r="G32" i="7"/>
  <c r="C52" i="3"/>
  <c r="C50" i="7"/>
  <c r="D17" i="8"/>
  <c r="D19" i="8"/>
  <c r="C44" i="8"/>
  <c r="C42" i="8"/>
  <c r="D55" i="8"/>
  <c r="D57" i="8"/>
  <c r="F25" i="6"/>
  <c r="F23" i="6"/>
  <c r="F24" i="6" s="1"/>
  <c r="G40" i="6"/>
  <c r="G38" i="6"/>
  <c r="G39" i="6"/>
  <c r="C59" i="6"/>
  <c r="C57" i="6"/>
  <c r="C58" i="6" s="1"/>
  <c r="E27" i="3"/>
  <c r="E28" i="3" s="1"/>
  <c r="E27" i="7"/>
  <c r="F42" i="7"/>
  <c r="F43" i="7" s="1"/>
  <c r="F44" i="7"/>
  <c r="G58" i="3"/>
  <c r="G56" i="7"/>
  <c r="F30" i="8"/>
  <c r="F28" i="8"/>
  <c r="G48" i="8"/>
  <c r="G46" i="8"/>
  <c r="G47" i="8" s="1"/>
  <c r="E42" i="8"/>
  <c r="E44" i="8"/>
  <c r="C18" i="3"/>
  <c r="C16" i="7"/>
  <c r="G52" i="8"/>
  <c r="G50" i="8"/>
  <c r="G51" i="8" s="1"/>
  <c r="F50" i="3"/>
  <c r="F51" i="3" s="1"/>
  <c r="F50" i="7"/>
  <c r="G48" i="6"/>
  <c r="G46" i="6"/>
  <c r="G47" i="6" s="1"/>
  <c r="D50" i="8"/>
  <c r="D52" i="8"/>
  <c r="C24" i="3"/>
  <c r="C22" i="7"/>
  <c r="G19" i="6"/>
  <c r="G17" i="6"/>
  <c r="G18" i="6" s="1"/>
  <c r="F47" i="3"/>
  <c r="F45" i="7"/>
  <c r="G25" i="6"/>
  <c r="G23" i="6"/>
  <c r="G24" i="6" s="1"/>
  <c r="D25" i="8"/>
  <c r="D23" i="8"/>
  <c r="C47" i="3"/>
  <c r="C45" i="7"/>
  <c r="E61" i="8"/>
  <c r="E63" i="8"/>
  <c r="E56" i="3"/>
  <c r="E57" i="3" s="1"/>
  <c r="E56" i="7"/>
  <c r="E19" i="6"/>
  <c r="E17" i="6"/>
  <c r="E18" i="6" s="1"/>
  <c r="E22" i="3"/>
  <c r="E23" i="3" s="1"/>
  <c r="E22" i="7"/>
  <c r="G52" i="3"/>
  <c r="G50" i="7"/>
  <c r="C63" i="8"/>
  <c r="C61" i="8"/>
  <c r="F44" i="6"/>
  <c r="F42" i="6"/>
  <c r="F43" i="6" s="1"/>
  <c r="E45" i="3"/>
  <c r="E46" i="3" s="1"/>
  <c r="E45" i="7"/>
  <c r="F52" i="8"/>
  <c r="F50" i="8"/>
  <c r="F29" i="3"/>
  <c r="F27" i="7"/>
  <c r="G43" i="3"/>
  <c r="G41" i="7"/>
  <c r="C30" i="8"/>
  <c r="C28" i="8"/>
  <c r="G57" i="8"/>
  <c r="G55" i="8"/>
  <c r="G56" i="8" s="1"/>
  <c r="E37" i="3"/>
  <c r="E38" i="3" s="1"/>
  <c r="E37" i="7"/>
  <c r="F57" i="8"/>
  <c r="F55" i="8"/>
  <c r="D58" i="3"/>
  <c r="D56" i="7"/>
  <c r="C25" i="6"/>
  <c r="C23" i="6"/>
  <c r="C24" i="6" s="1"/>
  <c r="G24" i="3"/>
  <c r="G22" i="7"/>
  <c r="G35" i="8"/>
  <c r="G33" i="8"/>
  <c r="G34" i="8" s="1"/>
  <c r="G47" i="3"/>
  <c r="G45" i="7"/>
  <c r="F16" i="3"/>
  <c r="F17" i="3" s="1"/>
  <c r="F16" i="7"/>
  <c r="G30" i="6"/>
  <c r="G28" i="6"/>
  <c r="G29" i="6" s="1"/>
  <c r="E25" i="6"/>
  <c r="E23" i="6"/>
  <c r="E24" i="6" s="1"/>
  <c r="F40" i="6"/>
  <c r="F38" i="6"/>
  <c r="F39" i="6" s="1"/>
  <c r="G53" i="6"/>
  <c r="G51" i="6"/>
  <c r="G52" i="6" s="1"/>
  <c r="D29" i="3"/>
  <c r="D27" i="7"/>
  <c r="E41" i="3"/>
  <c r="E42" i="3" s="1"/>
  <c r="E41" i="7"/>
  <c r="F56" i="3"/>
  <c r="F57" i="3" s="1"/>
  <c r="F56" i="7"/>
  <c r="E28" i="8"/>
  <c r="E30" i="8"/>
  <c r="F48" i="8"/>
  <c r="F46" i="8"/>
  <c r="C19" i="6"/>
  <c r="C17" i="6"/>
  <c r="C18" i="6" s="1"/>
  <c r="D35" i="6"/>
  <c r="D33" i="6"/>
  <c r="D34" i="6" s="1"/>
  <c r="E48" i="6"/>
  <c r="E46" i="6"/>
  <c r="E47" i="6" s="1"/>
  <c r="D18" i="3"/>
  <c r="D16" i="7"/>
  <c r="C39" i="3"/>
  <c r="C37" i="7"/>
  <c r="D53" i="7"/>
  <c r="D51" i="7"/>
  <c r="D52" i="7" s="1"/>
  <c r="C25" i="8"/>
  <c r="C23" i="8"/>
  <c r="D44" i="8"/>
  <c r="D42" i="8"/>
  <c r="E55" i="8"/>
  <c r="E57" i="8"/>
  <c r="D40" i="6"/>
  <c r="D38" i="6"/>
  <c r="D39" i="6" s="1"/>
  <c r="D59" i="6"/>
  <c r="D57" i="6"/>
  <c r="D58" i="6" s="1"/>
  <c r="G30" i="8"/>
  <c r="G28" i="8"/>
  <c r="G29" i="8" s="1"/>
  <c r="E32" i="3"/>
  <c r="E33" i="3" s="1"/>
  <c r="E32" i="7"/>
  <c r="F28" i="6"/>
  <c r="F29" i="6" s="1"/>
  <c r="F30" i="6"/>
  <c r="E50" i="3"/>
  <c r="E51" i="3" s="1"/>
  <c r="E50" i="7"/>
  <c r="F48" i="6"/>
  <c r="F46" i="6"/>
  <c r="F47" i="6" s="1"/>
  <c r="F33" i="8"/>
  <c r="F35" i="8"/>
  <c r="G18" i="3"/>
  <c r="G16" i="7"/>
  <c r="D48" i="8"/>
  <c r="D46" i="8"/>
  <c r="D6" i="2"/>
  <c r="D7" i="6"/>
  <c r="D6" i="6" s="1"/>
  <c r="D39" i="3"/>
  <c r="D37" i="7"/>
  <c r="D44" i="6"/>
  <c r="D42" i="6"/>
  <c r="D43" i="6" s="1"/>
  <c r="E40" i="6"/>
  <c r="E38" i="6"/>
  <c r="E39" i="6" s="1"/>
  <c r="C53" i="6"/>
  <c r="C51" i="6"/>
  <c r="C52" i="6" s="1"/>
  <c r="F37" i="3"/>
  <c r="F38" i="3" s="1"/>
  <c r="F37" i="7"/>
  <c r="G44" i="8"/>
  <c r="G42" i="8"/>
  <c r="G43" i="8" s="1"/>
  <c r="G59" i="6"/>
  <c r="G57" i="6"/>
  <c r="G58" i="6" s="1"/>
  <c r="G19" i="8"/>
  <c r="G17" i="8"/>
  <c r="G18" i="8" s="1"/>
  <c r="F44" i="8"/>
  <c r="F42" i="8"/>
  <c r="E59" i="6"/>
  <c r="E57" i="6"/>
  <c r="E58" i="6" s="1"/>
  <c r="F61" i="8"/>
  <c r="F63" i="8"/>
  <c r="D43" i="3"/>
  <c r="D41" i="7"/>
  <c r="D25" i="6"/>
  <c r="D23" i="6"/>
  <c r="D24" i="6" s="1"/>
  <c r="D30" i="6"/>
  <c r="D28" i="6"/>
  <c r="D29" i="6" s="1"/>
  <c r="E42" i="6"/>
  <c r="E44" i="6"/>
  <c r="E43" i="6"/>
  <c r="F57" i="6"/>
  <c r="F58" i="6" s="1"/>
  <c r="F59" i="6"/>
  <c r="C34" i="3"/>
  <c r="C32" i="7"/>
  <c r="D48" i="7"/>
  <c r="D46" i="7"/>
  <c r="D47" i="7" s="1"/>
  <c r="D33" i="8"/>
  <c r="D35" i="8"/>
  <c r="E50" i="8"/>
  <c r="E52" i="8"/>
  <c r="D19" i="6"/>
  <c r="D17" i="6"/>
  <c r="D18" i="6" s="1"/>
  <c r="C40" i="6"/>
  <c r="C38" i="6"/>
  <c r="C39" i="6" s="1"/>
  <c r="D53" i="6"/>
  <c r="D51" i="6"/>
  <c r="D52" i="6" s="1"/>
  <c r="F23" i="7"/>
  <c r="F24" i="7" s="1"/>
  <c r="F25" i="7"/>
  <c r="G39" i="3"/>
  <c r="G37" i="7"/>
  <c r="G25" i="8"/>
  <c r="G23" i="8"/>
  <c r="G24" i="8" s="1"/>
  <c r="C48" i="8"/>
  <c r="C46" i="8"/>
  <c r="D63" i="8"/>
  <c r="D61" i="8"/>
  <c r="C52" i="8"/>
  <c r="C50" i="8"/>
  <c r="F33" i="6"/>
  <c r="F34" i="6" s="1"/>
  <c r="F35" i="6"/>
  <c r="F19" i="8"/>
  <c r="F17" i="8"/>
  <c r="D24" i="3"/>
  <c r="D22" i="7"/>
  <c r="F17" i="6"/>
  <c r="F18" i="6" s="1"/>
  <c r="F19" i="6"/>
  <c r="C43" i="3"/>
  <c r="C41" i="7"/>
  <c r="C30" i="6"/>
  <c r="C28" i="6"/>
  <c r="C29" i="6" s="1"/>
  <c r="E23" i="8"/>
  <c r="E25" i="8"/>
  <c r="G44" i="6"/>
  <c r="G42" i="6"/>
  <c r="G43" i="6" s="1"/>
  <c r="C35" i="8"/>
  <c r="E35" i="6"/>
  <c r="E33" i="6"/>
  <c r="E34" i="6" s="1"/>
  <c r="E53" i="6"/>
  <c r="E51" i="6"/>
  <c r="E52" i="6" s="1"/>
  <c r="C59" i="7"/>
  <c r="C57" i="7"/>
  <c r="C58" i="7" s="1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E43" i="3"/>
  <c r="C37" i="3"/>
  <c r="C38" i="3" s="1"/>
  <c r="C27" i="3"/>
  <c r="C28" i="3" s="1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F24" i="8" l="1"/>
  <c r="E24" i="8"/>
  <c r="E51" i="8"/>
  <c r="D43" i="8"/>
  <c r="F47" i="8"/>
  <c r="C62" i="8"/>
  <c r="E34" i="8"/>
  <c r="D24" i="8"/>
  <c r="F34" i="8"/>
  <c r="C47" i="8"/>
  <c r="D34" i="8"/>
  <c r="D47" i="8"/>
  <c r="C24" i="8"/>
  <c r="F51" i="8"/>
  <c r="D18" i="8"/>
  <c r="D29" i="8"/>
  <c r="C51" i="8"/>
  <c r="C56" i="8"/>
  <c r="E56" i="8"/>
  <c r="D51" i="8"/>
  <c r="C34" i="8"/>
  <c r="F62" i="8"/>
  <c r="E29" i="8"/>
  <c r="E62" i="8"/>
  <c r="E43" i="8"/>
  <c r="F43" i="8"/>
  <c r="F56" i="8"/>
  <c r="F29" i="8"/>
  <c r="D56" i="8"/>
  <c r="D62" i="8"/>
  <c r="C43" i="8"/>
  <c r="F18" i="8"/>
  <c r="C29" i="8"/>
  <c r="E18" i="8"/>
  <c r="E47" i="8"/>
  <c r="E42" i="7"/>
  <c r="E43" i="7" s="1"/>
  <c r="E44" i="7"/>
  <c r="D23" i="7"/>
  <c r="D24" i="7" s="1"/>
  <c r="D25" i="7"/>
  <c r="C40" i="7"/>
  <c r="C38" i="7"/>
  <c r="C39" i="7" s="1"/>
  <c r="G48" i="7"/>
  <c r="G46" i="7"/>
  <c r="G47" i="7" s="1"/>
  <c r="G25" i="7"/>
  <c r="G23" i="7"/>
  <c r="G24" i="7" s="1"/>
  <c r="D57" i="7"/>
  <c r="D58" i="7" s="1"/>
  <c r="D59" i="7"/>
  <c r="E38" i="7"/>
  <c r="E39" i="7" s="1"/>
  <c r="E40" i="7"/>
  <c r="F28" i="7"/>
  <c r="F29" i="7" s="1"/>
  <c r="F30" i="7"/>
  <c r="E46" i="7"/>
  <c r="E47" i="7" s="1"/>
  <c r="E48" i="7"/>
  <c r="E23" i="7"/>
  <c r="E24" i="7" s="1"/>
  <c r="E25" i="7"/>
  <c r="E57" i="7"/>
  <c r="E58" i="7" s="1"/>
  <c r="E59" i="7"/>
  <c r="C48" i="7"/>
  <c r="C46" i="7"/>
  <c r="C47" i="7" s="1"/>
  <c r="C25" i="7"/>
  <c r="C23" i="7"/>
  <c r="C24" i="7" s="1"/>
  <c r="G35" i="7"/>
  <c r="G33" i="7"/>
  <c r="G34" i="7" s="1"/>
  <c r="F35" i="7"/>
  <c r="F33" i="7"/>
  <c r="F34" i="7" s="1"/>
  <c r="G30" i="7"/>
  <c r="G28" i="7"/>
  <c r="G29" i="7" s="1"/>
  <c r="C30" i="7"/>
  <c r="C28" i="7"/>
  <c r="C29" i="7" s="1"/>
  <c r="D6" i="3"/>
  <c r="D7" i="7"/>
  <c r="D6" i="7" s="1"/>
  <c r="D6" i="4"/>
  <c r="D6" i="8"/>
  <c r="G40" i="7"/>
  <c r="G38" i="7"/>
  <c r="G39" i="7" s="1"/>
  <c r="C35" i="7"/>
  <c r="C33" i="7"/>
  <c r="C34" i="7" s="1"/>
  <c r="D19" i="7"/>
  <c r="D17" i="7"/>
  <c r="D18" i="7" s="1"/>
  <c r="F19" i="7"/>
  <c r="F17" i="7"/>
  <c r="F18" i="7" s="1"/>
  <c r="G44" i="7"/>
  <c r="G42" i="7"/>
  <c r="G43" i="7" s="1"/>
  <c r="G53" i="7"/>
  <c r="G51" i="7"/>
  <c r="G52" i="7" s="1"/>
  <c r="F51" i="7"/>
  <c r="F52" i="7" s="1"/>
  <c r="F53" i="7"/>
  <c r="C19" i="7"/>
  <c r="C17" i="7"/>
  <c r="C18" i="7" s="1"/>
  <c r="G59" i="7"/>
  <c r="G57" i="7"/>
  <c r="G58" i="7" s="1"/>
  <c r="E28" i="7"/>
  <c r="E29" i="7" s="1"/>
  <c r="E30" i="7"/>
  <c r="C53" i="7"/>
  <c r="C51" i="7"/>
  <c r="C52" i="7" s="1"/>
  <c r="E17" i="7"/>
  <c r="E18" i="7" s="1"/>
  <c r="E19" i="7"/>
  <c r="D44" i="7"/>
  <c r="D42" i="7"/>
  <c r="D43" i="7" s="1"/>
  <c r="G19" i="7"/>
  <c r="G17" i="7"/>
  <c r="G18" i="7" s="1"/>
  <c r="C44" i="7"/>
  <c r="C42" i="7"/>
  <c r="C43" i="7"/>
  <c r="F38" i="7"/>
  <c r="F39" i="7" s="1"/>
  <c r="F40" i="7"/>
  <c r="D40" i="7"/>
  <c r="D38" i="7"/>
  <c r="D39" i="7" s="1"/>
  <c r="E51" i="7"/>
  <c r="E52" i="7" s="1"/>
  <c r="E53" i="7"/>
  <c r="E33" i="7"/>
  <c r="E34" i="7" s="1"/>
  <c r="E35" i="7"/>
  <c r="F57" i="7"/>
  <c r="F58" i="7" s="1"/>
  <c r="F59" i="7"/>
  <c r="D30" i="7"/>
  <c r="D28" i="7"/>
  <c r="D29" i="7" s="1"/>
  <c r="F48" i="7"/>
  <c r="F46" i="7"/>
  <c r="F47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<sst xmlns="http://schemas.openxmlformats.org/spreadsheetml/2006/main" count="1086" uniqueCount="90">
  <si>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</si>
  <si>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</si>
  <si>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</si>
  <si>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</si>
  <si>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</si>
  <si>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</si>
  <si>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</si>
  <si>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</si>
  <si>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</si>
  <si>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</si>
  <si>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</si>
  <si>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</si>
  <si>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</si>
  <si>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</si>
  <si>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</si>
  <si>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</si>
  <si>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</si>
  <si>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</si>
  <si>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</si>
  <si>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</si>
  <si>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</si>
  <si>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</si>
  <si>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</si>
  <si>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</si>
  <si>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</si>
  <si>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</si>
  <si>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</si>
  <si>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</si>
  <si>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</si>
  <si>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</si>
  <si>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</si>
  <si>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</si>
  <si>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</si>
  <si>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</si>
  <si>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</si>
  <si>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</si>
  <si>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</si>
  <si>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</si>
  <si>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</si>
  <si>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</si>
  <si>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</si>
  <si>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</si>
  <si>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</si>
  <si>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</si>
  <si>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</si>
  <si>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</si>
  <si>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</si>
  <si>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</si>
  <si>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</si>
  <si>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</si>
  <si>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</si>
  <si>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</si>
  <si>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</si>
  <si>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</si>
  <si>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</si>
  <si>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</si>
  <si>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</si>
  <si>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</si>
  <si>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</si>
  <si>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</si>
  <si>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</si>
  <si>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</si>
  <si>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</si>
  <si>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</si>
  <si>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</si>
  <si>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</si>
  <si>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</si>
  <si>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</si>
  <si>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</si>
  <si>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</si>
  <si>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</si>
  <si>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</si>
  <si>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</si>
  <si>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</si>
  <si>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</si>
  <si>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</si>
  <si>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</si>
  <si>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</si>
  <si>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</si>
  <si>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</si>
  <si>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</si>
  <si>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</si>
  <si>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</si>
  <si>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</si>
  <si>
    <t>Løn gældende pr. 1. oktober 2021</t>
  </si>
  <si>
    <t>Eventuelle personlige tillæg skal også reguleres pr. 1. okt. 2021:</t>
  </si>
  <si>
    <t>Korsør</t>
  </si>
  <si>
    <t>Aftalte reguleringer OK21 (1. oktober 2021):</t>
  </si>
  <si>
    <t>Lønregulering:</t>
  </si>
  <si>
    <t>OBS Løntrin 27 er startløntrin for den nye uddannelse: sundhedsadministrativ koordinator. Løntrinnet indgår ikke i den automatiske løntrinsudvikling i almen praksis for lægesekretærer jf. § 3 stk.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</si>
</sst>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"/>
    <numFmt numFmtId="168" formatCode="_-* #,##0.00\ _k_r_._-;\-* #,##0.00\ _k_r_._-;_-* &quot;-&quot;??\ _k_r_._-;_-@_-"/>
    <numFmt numFmtId="169" formatCode="_ * #,##0.00000000000_ ;_ * \-#,##0.00000000000_ ;_ * &quot;-&quot;??_ ;_ @_ 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167" fontId="6" fillId="0" borderId="0" xfId="0" applyNumberFormat="1" applyFont="1"/>
    <xf numFmtId="168" fontId="6" fillId="0" borderId="0" xfId="0" applyNumberFormat="1" applyFont="1"/>
    <xf numFmtId="169" fontId="6" fillId="0" borderId="0" xfId="1" applyNumberFormat="1" applyFont="1"/>
    <xf numFmtId="170" fontId="6" fillId="0" borderId="0" xfId="2" applyNumberFormat="1" applyFont="1"/>
    <xf numFmtId="4" fontId="3" fillId="0" borderId="0" xfId="0" applyNumberFormat="1" applyFont="1"/>
    <xf numFmtId="2" fontId="6" fillId="0" borderId="0" xfId="2" applyNumberFormat="1" applyFont="1"/>
    <xf numFmtId="3" fontId="6" fillId="0" borderId="0" xfId="0" applyNumberFormat="1" applyFont="1"/>
    <xf numFmtId="3" fontId="8" fillId="0" borderId="0" xfId="0" applyNumberFormat="1" applyFont="1"/>
    <xf numFmtId="44" fontId="6" fillId="0" borderId="0" xfId="3" applyFont="1"/>
    <xf numFmtId="9" fontId="6" fillId="0" borderId="0" xfId="2" applyFont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/>
    <xf numFmtId="4" fontId="3" fillId="2" borderId="12" xfId="0" applyNumberFormat="1" applyFont="1" applyFill="1" applyBorder="1"/>
    <xf numFmtId="0" fontId="3" fillId="0" borderId="13" xfId="0" applyFont="1" applyBorder="1"/>
    <xf numFmtId="0" fontId="3" fillId="0" borderId="0" xfId="0" applyFont="1" applyBorder="1"/>
    <xf numFmtId="164" fontId="6" fillId="0" borderId="0" xfId="1" applyFont="1" applyBorder="1"/>
    <xf numFmtId="0" fontId="3" fillId="0" borderId="14" xfId="0" applyFont="1" applyBorder="1"/>
    <xf numFmtId="0" fontId="3" fillId="0" borderId="15" xfId="0" applyFont="1" applyBorder="1"/>
    <xf numFmtId="164" fontId="6" fillId="0" borderId="15" xfId="1" applyFont="1" applyBorder="1"/>
    <xf numFmtId="10" fontId="6" fillId="0" borderId="3" xfId="2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0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U63"/>
  <sheetViews>
    <sheetView tabSelected="1" workbookViewId="0">
      <selection activeCell="H36" sqref="H36:J3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18.5703125" style="14" customWidth="1"/>
    <col min="9" max="9" width="14.42578125" style="14" bestFit="1" customWidth="1"/>
    <col min="10" max="10" width="21" style="14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5" width="8.7109375" style="14"/>
    <col min="16" max="16" width="12" style="14" bestFit="1" customWidth="1"/>
    <col min="17" max="18" width="8.7109375" style="14"/>
    <col min="19" max="19" width="13.140625" style="14" bestFit="1" customWidth="1"/>
    <col min="20" max="20" width="8.7109375" style="14"/>
    <col min="21" max="21" width="20.140625" style="14" bestFit="1" customWidth="1"/>
    <col min="22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84</v>
      </c>
    </row>
    <row r="4" spans="1:13" ht="13.5" thickBot="1" x14ac:dyDescent="0.25">
      <c r="A4" s="14" t="s">
        <v>85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0">
        <v>0.02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('Løntabel oktober 2020'!C15/160.33)*(1+$D$7)</f>
        <v>162.56813862358953</v>
      </c>
      <c r="D16" s="6">
        <f>('Løntabel oktober 2020'!D15/160.33)*(1+$D$7)</f>
        <v>165.23039037923826</v>
      </c>
      <c r="E16" s="6">
        <f>('Løntabel oktober 2020'!E15/160.33)*(1+$D$7)</f>
        <v>167.07360218514469</v>
      </c>
      <c r="F16" s="6">
        <f>('Løntabel oktober 2020'!F15/160.33)*(1+$D$7)</f>
        <v>169.7359299354689</v>
      </c>
      <c r="G16" s="6">
        <f>('Løntabel oktober 2020'!G15/160.33)*(1+$D$7)</f>
        <v>171.57921922878549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5" x14ac:dyDescent="0.2">
      <c r="A17" s="2"/>
      <c r="B17" s="14" t="s">
        <v>16</v>
      </c>
      <c r="C17" s="16">
        <f>C16*$D$9</f>
        <v>8.941247624297425</v>
      </c>
      <c r="D17" s="16">
        <f>D16*$D$9</f>
        <v>9.0876714708581048</v>
      </c>
      <c r="E17" s="16">
        <f>E16*$D$9</f>
        <v>9.1890481201829584</v>
      </c>
      <c r="F17" s="16">
        <f>F16*$D$9</f>
        <v>9.3354761464507892</v>
      </c>
      <c r="G17" s="16">
        <f>G16*$D$9</f>
        <v>9.436857057583202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5" x14ac:dyDescent="0.2">
      <c r="A18" s="2"/>
      <c r="B18" s="14" t="s">
        <v>22</v>
      </c>
      <c r="C18" s="16">
        <f>C16-C17</f>
        <v>153.6268909992921</v>
      </c>
      <c r="D18" s="16">
        <f>D16-D17</f>
        <v>156.14271890838015</v>
      </c>
      <c r="E18" s="16">
        <f>E16-E17</f>
        <v>157.88455406496175</v>
      </c>
      <c r="F18" s="16">
        <f>F16-F17</f>
        <v>160.40045378901812</v>
      </c>
      <c r="G18" s="16">
        <f>G16-G17</f>
        <v>162.14236217120228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5" x14ac:dyDescent="0.2">
      <c r="A19" s="2"/>
      <c r="B19" s="14" t="s">
        <v>27</v>
      </c>
      <c r="C19" s="16">
        <f>C16*$D$10</f>
        <v>17.88249524859485</v>
      </c>
      <c r="D19" s="16">
        <f>D16*$D$10</f>
        <v>18.17534294171621</v>
      </c>
      <c r="E19" s="16">
        <f>E16*$D$10</f>
        <v>18.378096240365917</v>
      </c>
      <c r="F19" s="16">
        <f>F16*$D$10</f>
        <v>18.670952292901578</v>
      </c>
      <c r="G19" s="16">
        <f>G16*$D$10</f>
        <v>18.873714115166404</v>
      </c>
      <c r="I19" s="2"/>
      <c r="J19" s="8"/>
      <c r="K19" s="2"/>
    </row>
    <row r="20" spans="1:15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28"/>
    </row>
    <row r="22" spans="1:15" x14ac:dyDescent="0.2">
      <c r="A22" s="4">
        <v>24</v>
      </c>
      <c r="B22" s="5" t="s">
        <v>10</v>
      </c>
      <c r="C22" s="6">
        <f>('Løntabel oktober 2020'!C21/160.33)*(1+$D$7)</f>
        <v>175.46085804448913</v>
      </c>
      <c r="D22" s="6">
        <f>('Løntabel oktober 2020'!D21/160.33)*(1+$D$7)</f>
        <v>178.10671712410704</v>
      </c>
      <c r="E22" s="6">
        <f>('Løntabel oktober 2020'!E21/160.33)*(1+$D$7)</f>
        <v>179.93880464316621</v>
      </c>
      <c r="F22" s="6">
        <f>('Løntabel oktober 2020'!F21/160.33)*(1+$D$7)</f>
        <v>182.58466372278411</v>
      </c>
      <c r="G22" s="6">
        <f>('Løntabel oktober 2020'!G21/160.33)*(1+$D$7)</f>
        <v>184.41604105570735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5" x14ac:dyDescent="0.2">
      <c r="A23" s="2"/>
      <c r="B23" s="2" t="s">
        <v>16</v>
      </c>
      <c r="C23" s="16">
        <f>C22*$D$9</f>
        <v>9.6503471924469029</v>
      </c>
      <c r="D23" s="16">
        <f>D22*$D$9</f>
        <v>9.7958694418258876</v>
      </c>
      <c r="E23" s="16">
        <f>E22*$D$9</f>
        <v>9.896634255374142</v>
      </c>
      <c r="F23" s="16">
        <f>F22*$D$9</f>
        <v>10.042156504753127</v>
      </c>
      <c r="G23" s="16">
        <f>G22*$D$9</f>
        <v>10.142882258063905</v>
      </c>
      <c r="I23" s="9" t="s">
        <v>42</v>
      </c>
      <c r="K23" s="2" t="s">
        <v>43</v>
      </c>
      <c r="L23" s="2" t="s">
        <v>44</v>
      </c>
    </row>
    <row r="24" spans="1:15" x14ac:dyDescent="0.2">
      <c r="A24" s="2"/>
      <c r="B24" s="2" t="s">
        <v>22</v>
      </c>
      <c r="C24" s="16">
        <f>C22-C23</f>
        <v>165.81051085204223</v>
      </c>
      <c r="D24" s="16">
        <f>D22-D23</f>
        <v>168.31084768228115</v>
      </c>
      <c r="E24" s="16">
        <f>E22-E23</f>
        <v>170.04217038779205</v>
      </c>
      <c r="F24" s="16">
        <f>F22-F23</f>
        <v>172.54250721803098</v>
      </c>
      <c r="G24" s="16">
        <f>G22-G23</f>
        <v>174.27315879764345</v>
      </c>
      <c r="I24" s="9" t="s">
        <v>86</v>
      </c>
      <c r="K24" s="2"/>
      <c r="L24" s="2"/>
    </row>
    <row r="25" spans="1:15" x14ac:dyDescent="0.2">
      <c r="A25" s="2"/>
      <c r="B25" s="2" t="s">
        <v>27</v>
      </c>
      <c r="C25" s="16">
        <f>C22*$D$10</f>
        <v>19.300694384893806</v>
      </c>
      <c r="D25" s="16">
        <f>D22*$D$10</f>
        <v>19.591738883651775</v>
      </c>
      <c r="E25" s="16">
        <f>E22*$D$10</f>
        <v>19.793268510748284</v>
      </c>
      <c r="F25" s="16">
        <f>F22*$D$10</f>
        <v>20.084313009506253</v>
      </c>
      <c r="G25" s="16">
        <f>G22*$D$10</f>
        <v>20.285764516127809</v>
      </c>
      <c r="I25" s="9" t="s">
        <v>45</v>
      </c>
      <c r="K25" s="14" t="s">
        <v>46</v>
      </c>
      <c r="L25" s="14" t="s">
        <v>47</v>
      </c>
    </row>
    <row r="26" spans="1:15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5" x14ac:dyDescent="0.2">
      <c r="A27" s="4">
        <v>25</v>
      </c>
      <c r="B27" s="5" t="s">
        <v>10</v>
      </c>
      <c r="C27" s="6">
        <f>('Løntabel oktober 2020'!C26/160.33)*(1+$D$7)</f>
        <v>178.28885797353374</v>
      </c>
      <c r="D27" s="6">
        <f>('Løntabel oktober 2020'!D26/160.33)*(1+$D$7)</f>
        <v>180.85189860214135</v>
      </c>
      <c r="E27" s="6">
        <f>('Løntabel oktober 2020'!E26/160.33)*(1+$D$7)</f>
        <v>182.62611028753687</v>
      </c>
      <c r="F27" s="6">
        <f>('Løntabel oktober 2020'!F26/160.33)*(1+$D$7)</f>
        <v>185.19049162182054</v>
      </c>
      <c r="G27" s="6">
        <f>('Løntabel oktober 2020'!G26/160.33)*(1+$D$7)</f>
        <v>186.96463213595572</v>
      </c>
      <c r="I27" s="9" t="s">
        <v>51</v>
      </c>
      <c r="L27" s="17" t="s">
        <v>52</v>
      </c>
    </row>
    <row r="28" spans="1:15" x14ac:dyDescent="0.2">
      <c r="A28" s="2"/>
      <c r="B28" s="2" t="s">
        <v>16</v>
      </c>
      <c r="C28" s="16">
        <f>C27*$D$9</f>
        <v>9.8058871885443555</v>
      </c>
      <c r="D28" s="16">
        <f>D27*$D$9</f>
        <v>9.9468544231177738</v>
      </c>
      <c r="E28" s="16">
        <f>E27*$D$9</f>
        <v>10.044436065814528</v>
      </c>
      <c r="F28" s="16">
        <f>F27*$D$9</f>
        <v>10.18547703920013</v>
      </c>
      <c r="G28" s="16">
        <f>G27*$D$9</f>
        <v>10.283054767477564</v>
      </c>
      <c r="I28" s="12" t="s">
        <v>53</v>
      </c>
      <c r="L28" s="17" t="s">
        <v>54</v>
      </c>
    </row>
    <row r="29" spans="1:15" x14ac:dyDescent="0.2">
      <c r="A29" s="2"/>
      <c r="B29" s="2" t="s">
        <v>22</v>
      </c>
      <c r="C29" s="16">
        <f>C27-C28</f>
        <v>168.48297078498939</v>
      </c>
      <c r="D29" s="16">
        <f>D27-D28</f>
        <v>170.90504417902358</v>
      </c>
      <c r="E29" s="16">
        <f>E27-E28</f>
        <v>172.58167422172235</v>
      </c>
      <c r="F29" s="16">
        <f>F27-F28</f>
        <v>175.00501458262042</v>
      </c>
      <c r="G29" s="16">
        <f>G27-G28</f>
        <v>176.68157736847817</v>
      </c>
      <c r="I29" s="12"/>
      <c r="L29" s="17"/>
    </row>
    <row r="30" spans="1:15" x14ac:dyDescent="0.2">
      <c r="A30" s="2"/>
      <c r="B30" s="2" t="s">
        <v>27</v>
      </c>
      <c r="C30" s="16">
        <f>C27*$D$10</f>
        <v>19.611774377088711</v>
      </c>
      <c r="D30" s="16">
        <f>D27*$D$10</f>
        <v>19.893708846235548</v>
      </c>
      <c r="E30" s="16">
        <f>E27*$D$10</f>
        <v>20.088872131629056</v>
      </c>
      <c r="F30" s="16">
        <f>F27*$D$10</f>
        <v>20.37095407840026</v>
      </c>
      <c r="G30" s="16">
        <f>G27*$D$10</f>
        <v>20.566109534955128</v>
      </c>
      <c r="I30" s="12" t="s">
        <v>55</v>
      </c>
      <c r="L30" s="13" t="s">
        <v>56</v>
      </c>
    </row>
    <row r="31" spans="1:15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5" x14ac:dyDescent="0.2">
      <c r="A32" s="4">
        <v>26</v>
      </c>
      <c r="B32" s="5" t="s">
        <v>10</v>
      </c>
      <c r="C32" s="6">
        <f>('Løntabel oktober 2020'!C31/160.33)*(1+$D$7)</f>
        <v>181.18190287176679</v>
      </c>
      <c r="D32" s="6">
        <f>('Løntabel oktober 2020'!D31/160.33)*(1+$D$7)</f>
        <v>183.6574949826709</v>
      </c>
      <c r="E32" s="6">
        <f>('Løntabel oktober 2020'!E31/160.33)*(1+$D$7)</f>
        <v>185.37048327349262</v>
      </c>
      <c r="F32" s="6">
        <f>('Løntabel oktober 2020'!F31/160.33)*(1+$D$7)</f>
        <v>187.84553966356435</v>
      </c>
      <c r="G32" s="6">
        <f>('Løntabel oktober 2020'!G31/160.33)*(1+$D$7)</f>
        <v>189.55858966151391</v>
      </c>
      <c r="L32" s="17" t="s">
        <v>59</v>
      </c>
    </row>
    <row r="33" spans="1:21" x14ac:dyDescent="0.2">
      <c r="A33" s="2"/>
      <c r="B33" s="2" t="s">
        <v>16</v>
      </c>
      <c r="C33" s="16">
        <f>C32*$D$9</f>
        <v>9.9650046579471745</v>
      </c>
      <c r="D33" s="16">
        <f>D32*$D$9</f>
        <v>10.101162224046899</v>
      </c>
      <c r="E33" s="16">
        <f>E32*$D$9</f>
        <v>10.195376580042094</v>
      </c>
      <c r="F33" s="16">
        <f>F32*$D$9</f>
        <v>10.331504681496039</v>
      </c>
      <c r="G33" s="16">
        <f>G32*$D$9</f>
        <v>10.425722431383265</v>
      </c>
      <c r="L33" s="17" t="s">
        <v>60</v>
      </c>
    </row>
    <row r="34" spans="1:21" x14ac:dyDescent="0.2">
      <c r="A34" s="2"/>
      <c r="B34" s="2" t="s">
        <v>22</v>
      </c>
      <c r="C34" s="16">
        <f>C32-C33</f>
        <v>171.21689821381963</v>
      </c>
      <c r="D34" s="16">
        <f>D32-D33</f>
        <v>173.556332758624</v>
      </c>
      <c r="E34" s="16">
        <f>E32-E33</f>
        <v>175.17510669345052</v>
      </c>
      <c r="F34" s="16">
        <f>F32-F33</f>
        <v>177.51403498206832</v>
      </c>
      <c r="G34" s="16">
        <f>G32-G33</f>
        <v>179.13286723013064</v>
      </c>
      <c r="L34" s="17" t="s">
        <v>61</v>
      </c>
    </row>
    <row r="35" spans="1:21" ht="13.5" thickBot="1" x14ac:dyDescent="0.25">
      <c r="A35" s="2"/>
      <c r="B35" s="2" t="s">
        <v>27</v>
      </c>
      <c r="C35" s="16">
        <f>C32*$D$10</f>
        <v>19.930009315894349</v>
      </c>
      <c r="D35" s="16">
        <f>D32*$D$10</f>
        <v>20.202324448093798</v>
      </c>
      <c r="E35" s="16">
        <f>E32*$D$10</f>
        <v>20.390753160084188</v>
      </c>
      <c r="F35" s="16">
        <f>F32*$D$10</f>
        <v>20.663009362992078</v>
      </c>
      <c r="G35" s="16">
        <f>G32*$D$10</f>
        <v>20.851444862766531</v>
      </c>
      <c r="L35" s="17" t="s">
        <v>62</v>
      </c>
    </row>
    <row r="36" spans="1:21" ht="12.75" customHeight="1" x14ac:dyDescent="0.2">
      <c r="A36" s="38">
        <v>27</v>
      </c>
      <c r="B36" s="39" t="s">
        <v>10</v>
      </c>
      <c r="C36" s="40">
        <f>('Løntabel oktober 2021'!C37/160.33)</f>
        <v>184.14129368196407</v>
      </c>
      <c r="D36" s="40">
        <f>('Løntabel oktober 2021'!D37/160.33)</f>
        <v>186.5215964391848</v>
      </c>
      <c r="E36" s="40">
        <f>('Løntabel oktober 2021'!E37/160.33)</f>
        <v>188.16892964247049</v>
      </c>
      <c r="F36" s="40">
        <f>('Løntabel oktober 2021'!F37/160.33)</f>
        <v>190.54923239969119</v>
      </c>
      <c r="G36" s="40">
        <f>('Løntabel oktober 2021'!G37/160.33)</f>
        <v>192.19656560297696</v>
      </c>
      <c r="H36" s="47" t="s">
        <v>89</v>
      </c>
      <c r="I36" s="48"/>
      <c r="J36" s="49"/>
      <c r="L36" s="14" t="s">
        <v>63</v>
      </c>
      <c r="U36" s="30"/>
    </row>
    <row r="37" spans="1:21" x14ac:dyDescent="0.2">
      <c r="A37" s="41"/>
      <c r="B37" s="42" t="s">
        <v>16</v>
      </c>
      <c r="C37" s="43">
        <f>C36*$D$9</f>
        <v>10.127771152508023</v>
      </c>
      <c r="D37" s="43">
        <f>D36*$D$9</f>
        <v>10.258687804155164</v>
      </c>
      <c r="E37" s="43">
        <f>E36*$D$9</f>
        <v>10.349291130335876</v>
      </c>
      <c r="F37" s="43">
        <f>F36*$D$9</f>
        <v>10.480207781983015</v>
      </c>
      <c r="G37" s="43">
        <f>G36*$D$9</f>
        <v>10.570811108163733</v>
      </c>
      <c r="H37" s="50"/>
      <c r="I37" s="51"/>
      <c r="J37" s="52"/>
      <c r="L37" s="14" t="s">
        <v>64</v>
      </c>
      <c r="N37" s="29"/>
      <c r="P37" s="29"/>
      <c r="U37" s="30"/>
    </row>
    <row r="38" spans="1:21" x14ac:dyDescent="0.2">
      <c r="A38" s="41"/>
      <c r="B38" s="42" t="s">
        <v>22</v>
      </c>
      <c r="C38" s="43">
        <f>C36-C37</f>
        <v>174.01352252945605</v>
      </c>
      <c r="D38" s="43">
        <f>D36-D37</f>
        <v>176.26290863502965</v>
      </c>
      <c r="E38" s="43">
        <f>E36-E37</f>
        <v>177.81963851213462</v>
      </c>
      <c r="F38" s="43">
        <f>F36-F37</f>
        <v>180.06902461770818</v>
      </c>
      <c r="G38" s="43">
        <f>G36-G37</f>
        <v>181.62575449481324</v>
      </c>
      <c r="H38" s="50"/>
      <c r="I38" s="51"/>
      <c r="J38" s="52"/>
      <c r="L38" s="2" t="s">
        <v>65</v>
      </c>
      <c r="U38" s="30"/>
    </row>
    <row r="39" spans="1:21" ht="13.5" thickBot="1" x14ac:dyDescent="0.25">
      <c r="A39" s="44"/>
      <c r="B39" s="45" t="s">
        <v>27</v>
      </c>
      <c r="C39" s="46">
        <f>C36*$D$10</f>
        <v>20.255542305016046</v>
      </c>
      <c r="D39" s="46">
        <f>D36*$D$10</f>
        <v>20.517375608310328</v>
      </c>
      <c r="E39" s="46">
        <f>E36*$D$10</f>
        <v>20.698582260671753</v>
      </c>
      <c r="F39" s="46">
        <f>F36*$D$10</f>
        <v>20.960415563966031</v>
      </c>
      <c r="G39" s="46">
        <f>G36*$D$10</f>
        <v>21.141622216327466</v>
      </c>
      <c r="H39" s="53"/>
      <c r="I39" s="54"/>
      <c r="J39" s="55"/>
      <c r="L39" s="14" t="s">
        <v>66</v>
      </c>
      <c r="U39" s="30"/>
    </row>
    <row r="40" spans="1:21" x14ac:dyDescent="0.2">
      <c r="A40" s="2"/>
      <c r="B40" s="2"/>
      <c r="C40" s="16"/>
      <c r="D40" s="16"/>
      <c r="E40" s="16"/>
      <c r="F40" s="16"/>
      <c r="G40" s="16"/>
    </row>
    <row r="41" spans="1:21" x14ac:dyDescent="0.2">
      <c r="A41" s="4">
        <v>28</v>
      </c>
      <c r="B41" s="5" t="s">
        <v>10</v>
      </c>
      <c r="C41" s="6">
        <f>('Løntabel oktober 2020'!C36/160.33)*(1+$D$7)</f>
        <v>187.16581600162013</v>
      </c>
      <c r="D41" s="6">
        <f>('Løntabel oktober 2020'!D36/160.33)*(1+$D$7)</f>
        <v>189.44485431355292</v>
      </c>
      <c r="E41" s="6">
        <f>('Løntabel oktober 2020'!E36/160.33)*(1+$D$7)</f>
        <v>191.02251219997711</v>
      </c>
      <c r="F41" s="6">
        <f>('Løntabel oktober 2020'!F36/160.33)*(1+$D$7)</f>
        <v>193.30155051190988</v>
      </c>
      <c r="G41" s="6">
        <f>('Løntabel oktober 2020'!G36/160.33)*(1+$D$7)</f>
        <v>194.87861097037361</v>
      </c>
    </row>
    <row r="42" spans="1:21" x14ac:dyDescent="0.2">
      <c r="A42" s="2"/>
      <c r="B42" s="2" t="s">
        <v>16</v>
      </c>
      <c r="C42" s="16">
        <f>C41*$D$9</f>
        <v>10.294119880089108</v>
      </c>
      <c r="D42" s="16">
        <f>D41*$D$9</f>
        <v>10.419466987245411</v>
      </c>
      <c r="E42" s="16">
        <f>E41*$D$9</f>
        <v>10.506238170998742</v>
      </c>
      <c r="F42" s="16">
        <f>F41*$D$9</f>
        <v>10.631585278155043</v>
      </c>
      <c r="G42" s="16">
        <f>G41*$D$9</f>
        <v>10.718323603370548</v>
      </c>
    </row>
    <row r="43" spans="1:21" x14ac:dyDescent="0.2">
      <c r="A43" s="2"/>
      <c r="B43" s="2" t="s">
        <v>22</v>
      </c>
      <c r="C43" s="16">
        <f>C41-C42</f>
        <v>176.87169612153102</v>
      </c>
      <c r="D43" s="16">
        <f>D41-D42</f>
        <v>179.02538732630751</v>
      </c>
      <c r="E43" s="16">
        <f>E41-E42</f>
        <v>180.51627402897839</v>
      </c>
      <c r="F43" s="16">
        <f>F41-F42</f>
        <v>182.66996523375485</v>
      </c>
      <c r="G43" s="16">
        <f>G41-G42</f>
        <v>184.16028736700306</v>
      </c>
    </row>
    <row r="44" spans="1:21" x14ac:dyDescent="0.2">
      <c r="A44" s="2"/>
      <c r="B44" s="2" t="s">
        <v>27</v>
      </c>
      <c r="C44" s="16">
        <f>C41*$D$10</f>
        <v>20.588239760178215</v>
      </c>
      <c r="D44" s="16">
        <f>D41*$D$10</f>
        <v>20.838933974490821</v>
      </c>
      <c r="E44" s="16">
        <f>E41*$D$10</f>
        <v>21.012476341997484</v>
      </c>
      <c r="F44" s="16">
        <f>F41*$D$10</f>
        <v>21.263170556310087</v>
      </c>
      <c r="G44" s="16">
        <f>G41*$D$10</f>
        <v>21.436647206741096</v>
      </c>
    </row>
    <row r="45" spans="1:21" x14ac:dyDescent="0.2">
      <c r="A45" s="4">
        <v>29</v>
      </c>
      <c r="B45" s="5" t="s">
        <v>10</v>
      </c>
      <c r="C45" s="6">
        <f>('Løntabel oktober 2020'!C40/160.33)*(1+$D$7)</f>
        <v>190.25870055260674</v>
      </c>
      <c r="D45" s="6">
        <f>('Løntabel oktober 2020'!D40/160.33)*(1+$D$7)</f>
        <v>192.42990311768747</v>
      </c>
      <c r="E45" s="6">
        <f>('Løntabel oktober 2020'!E40/160.33)*(1+$D$7)</f>
        <v>193.93265847357654</v>
      </c>
      <c r="F45" s="6">
        <f>('Løntabel oktober 2020'!F40/160.33)*(1+$D$7)</f>
        <v>196.10326361069693</v>
      </c>
      <c r="G45" s="6">
        <f>('Løntabel oktober 2020'!G40/160.33)*(1+$D$7)</f>
        <v>197.60661639454648</v>
      </c>
    </row>
    <row r="46" spans="1:21" x14ac:dyDescent="0.2">
      <c r="A46" s="2"/>
      <c r="B46" s="2" t="s">
        <v>16</v>
      </c>
      <c r="C46" s="16">
        <f>C45*$D$9</f>
        <v>10.46422853039337</v>
      </c>
      <c r="D46" s="16">
        <f>D45*$D$9</f>
        <v>10.583644671472811</v>
      </c>
      <c r="E46" s="16">
        <f>E45*$D$9</f>
        <v>10.66629621604671</v>
      </c>
      <c r="F46" s="16">
        <f>F45*$D$9</f>
        <v>10.785679498588332</v>
      </c>
      <c r="G46" s="16">
        <f>G45*$D$9</f>
        <v>10.868363901700056</v>
      </c>
    </row>
    <row r="47" spans="1:21" x14ac:dyDescent="0.2">
      <c r="A47" s="2"/>
      <c r="B47" s="2" t="s">
        <v>22</v>
      </c>
      <c r="C47" s="16">
        <f>C45-C46</f>
        <v>179.79447202221337</v>
      </c>
      <c r="D47" s="16">
        <f>D45-D46</f>
        <v>181.84625844621468</v>
      </c>
      <c r="E47" s="16">
        <f>E45-E46</f>
        <v>183.26636225752983</v>
      </c>
      <c r="F47" s="16">
        <f>F45-F46</f>
        <v>185.31758411210859</v>
      </c>
      <c r="G47" s="16">
        <f>G45-G46</f>
        <v>186.73825249284641</v>
      </c>
    </row>
    <row r="48" spans="1:21" x14ac:dyDescent="0.2">
      <c r="A48" s="2"/>
      <c r="B48" s="2" t="s">
        <v>27</v>
      </c>
      <c r="C48" s="16">
        <f>C45*$D$10</f>
        <v>20.928457060786741</v>
      </c>
      <c r="D48" s="16">
        <f>D45*$D$10</f>
        <v>21.167289342945622</v>
      </c>
      <c r="E48" s="16">
        <f>E45*$D$10</f>
        <v>21.332592432093421</v>
      </c>
      <c r="F48" s="16">
        <f>F45*$D$10</f>
        <v>21.571358997176663</v>
      </c>
      <c r="G48" s="16">
        <f>G45*$D$10</f>
        <v>21.736727803400111</v>
      </c>
    </row>
    <row r="49" spans="1:19" x14ac:dyDescent="0.2">
      <c r="A49" s="4">
        <v>30</v>
      </c>
      <c r="B49" s="5" t="s">
        <v>10</v>
      </c>
      <c r="C49" s="6">
        <f>('Løntabel oktober 2020'!C44/160.33)*(1+$D$7)</f>
        <v>193.41861191769618</v>
      </c>
      <c r="D49" s="6">
        <f>('Løntabel oktober 2020'!D44/160.33)*(1+$D$7)</f>
        <v>195.47417196839663</v>
      </c>
      <c r="E49" s="6">
        <f>('Løntabel oktober 2020'!E44/160.33)*(1+$D$7)</f>
        <v>196.89799215501799</v>
      </c>
      <c r="F49" s="6">
        <f>('Løntabel oktober 2020'!F44/160.33)*(1+$D$7)</f>
        <v>198.95351773126643</v>
      </c>
      <c r="G49" s="6">
        <f>('Løntabel oktober 2020'!G44/160.33)*(1+$D$7)</f>
        <v>200.37674048992739</v>
      </c>
    </row>
    <row r="50" spans="1:19" x14ac:dyDescent="0.2">
      <c r="A50" s="2"/>
      <c r="B50" s="2" t="s">
        <v>16</v>
      </c>
      <c r="C50" s="16">
        <f>C49*$D$9</f>
        <v>10.63802365547329</v>
      </c>
      <c r="D50" s="16">
        <f>D49*$D$9</f>
        <v>10.751079458261815</v>
      </c>
      <c r="E50" s="16">
        <f>E49*$D$9</f>
        <v>10.82938956852599</v>
      </c>
      <c r="F50" s="16">
        <f>F49*$D$9</f>
        <v>10.942443475219653</v>
      </c>
      <c r="G50" s="16">
        <f>G49*$D$9</f>
        <v>11.020720726946006</v>
      </c>
    </row>
    <row r="51" spans="1:19" x14ac:dyDescent="0.2">
      <c r="A51" s="2"/>
      <c r="B51" s="2" t="s">
        <v>22</v>
      </c>
      <c r="C51" s="16">
        <f>C49-C50</f>
        <v>182.78058826222289</v>
      </c>
      <c r="D51" s="16">
        <f>D49-D50</f>
        <v>184.72309251013482</v>
      </c>
      <c r="E51" s="16">
        <f>E49-E50</f>
        <v>186.06860258649201</v>
      </c>
      <c r="F51" s="16">
        <f>F49-F50</f>
        <v>188.01107425604678</v>
      </c>
      <c r="G51" s="16">
        <f>G49-G50</f>
        <v>189.35601976298139</v>
      </c>
    </row>
    <row r="52" spans="1:19" x14ac:dyDescent="0.2">
      <c r="A52" s="2"/>
      <c r="B52" s="2" t="s">
        <v>27</v>
      </c>
      <c r="C52" s="16">
        <f>C49*$D$10</f>
        <v>21.276047310946581</v>
      </c>
      <c r="D52" s="16">
        <f>D49*$D$10</f>
        <v>21.50215891652363</v>
      </c>
      <c r="E52" s="16">
        <f>E49*$D$10</f>
        <v>21.65877913705198</v>
      </c>
      <c r="F52" s="16">
        <f>F49*$D$10</f>
        <v>21.884886950439306</v>
      </c>
      <c r="G52" s="16">
        <f>G49*$D$10</f>
        <v>22.041441453892013</v>
      </c>
    </row>
    <row r="53" spans="1:19" x14ac:dyDescent="0.2">
      <c r="A53" s="2"/>
      <c r="B53" s="2"/>
      <c r="C53" s="16"/>
      <c r="D53" s="16"/>
      <c r="E53" s="16"/>
      <c r="F53" s="16"/>
      <c r="G53" s="16"/>
    </row>
    <row r="54" spans="1:19" x14ac:dyDescent="0.2">
      <c r="A54" s="4">
        <v>31</v>
      </c>
      <c r="B54" s="5" t="s">
        <v>10</v>
      </c>
      <c r="C54" s="6">
        <f>('Løntabel oktober 2020'!C49/160.33)*(1+$D$7)</f>
        <v>196.65013422994735</v>
      </c>
      <c r="D54" s="6">
        <f>('Løntabel oktober 2020'!D49/160.33)*(1+$D$7)</f>
        <v>198.58408321625464</v>
      </c>
      <c r="E54" s="6">
        <f>('Løntabel oktober 2020'!E49/160.33)*(1+$D$7)</f>
        <v>199.92247120453885</v>
      </c>
      <c r="F54" s="6">
        <f>('Løntabel oktober 2020'!F49/160.33)*(1+$D$7)</f>
        <v>201.85642019084611</v>
      </c>
      <c r="G54" s="6">
        <f>('Løntabel oktober 2020'!G49/160.33)*(1+$D$7)</f>
        <v>203.19480817913032</v>
      </c>
    </row>
    <row r="55" spans="1:19" x14ac:dyDescent="0.2">
      <c r="A55" s="2"/>
      <c r="B55" s="2" t="s">
        <v>16</v>
      </c>
      <c r="C55" s="16">
        <f>C54*$D$9</f>
        <v>10.815757382647105</v>
      </c>
      <c r="D55" s="16">
        <f>D54*$D$9</f>
        <v>10.922124576894005</v>
      </c>
      <c r="E55" s="16">
        <f>E54*$D$9</f>
        <v>10.995735916249638</v>
      </c>
      <c r="F55" s="16">
        <f>F54*$D$9</f>
        <v>11.102103110496536</v>
      </c>
      <c r="G55" s="16">
        <f>G54*$D$9</f>
        <v>11.175714449852167</v>
      </c>
    </row>
    <row r="56" spans="1:19" x14ac:dyDescent="0.2">
      <c r="A56" s="2"/>
      <c r="B56" s="2" t="s">
        <v>22</v>
      </c>
      <c r="C56" s="16">
        <f>C54-C55</f>
        <v>185.83437684730026</v>
      </c>
      <c r="D56" s="16">
        <f>D54-D55</f>
        <v>187.66195863936065</v>
      </c>
      <c r="E56" s="16">
        <f>E54-E55</f>
        <v>188.92673528828922</v>
      </c>
      <c r="F56" s="16">
        <f>F54-F55</f>
        <v>190.75431708034958</v>
      </c>
      <c r="G56" s="16">
        <f>G54-G55</f>
        <v>192.01909372927815</v>
      </c>
      <c r="S56" s="29"/>
    </row>
    <row r="57" spans="1:19" x14ac:dyDescent="0.2">
      <c r="A57" s="2"/>
      <c r="B57" s="2" t="s">
        <v>27</v>
      </c>
      <c r="C57" s="16">
        <f>C54*$D$10</f>
        <v>21.631514765294209</v>
      </c>
      <c r="D57" s="16">
        <f>D54*$D$10</f>
        <v>21.844249153788009</v>
      </c>
      <c r="E57" s="16">
        <f>E54*$D$10</f>
        <v>21.991471832499276</v>
      </c>
      <c r="F57" s="16">
        <f>F54*$D$10</f>
        <v>22.204206220993072</v>
      </c>
      <c r="G57" s="16">
        <f>G54*$D$10</f>
        <v>22.351428899704334</v>
      </c>
    </row>
    <row r="58" spans="1:19" x14ac:dyDescent="0.2">
      <c r="A58" s="2"/>
      <c r="B58" s="1"/>
      <c r="C58" s="2"/>
      <c r="D58" s="2"/>
      <c r="E58" s="2"/>
      <c r="F58" s="2"/>
      <c r="G58" s="2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</row>
    <row r="60" spans="1:19" x14ac:dyDescent="0.2">
      <c r="A60" s="4">
        <v>39</v>
      </c>
      <c r="B60" s="5" t="s">
        <v>10</v>
      </c>
      <c r="C60" s="6">
        <f>('Løntabel oktober 2020'!C55/160.33)*(1+$D$7)</f>
        <v>225.43914214265357</v>
      </c>
      <c r="D60" s="6">
        <f>('Løntabel oktober 2020'!D55/160.33)*(1+$D$7)</f>
        <v>226.10042021632046</v>
      </c>
      <c r="E60" s="6">
        <f>('Løntabel oktober 2020'!E55/160.33)*(1+$D$7)</f>
        <v>226.55792427921298</v>
      </c>
      <c r="F60" s="6">
        <f>('Løntabel oktober 2020'!F55/160.33)*(1+$D$7)</f>
        <v>227.21925342915796</v>
      </c>
      <c r="G60" s="6">
        <f>('Løntabel oktober 2020'!G55/160.33)*(1+$D$7)</f>
        <v>227.67748067478416</v>
      </c>
    </row>
    <row r="61" spans="1:19" x14ac:dyDescent="0.2">
      <c r="A61" s="2"/>
      <c r="B61" s="2" t="s">
        <v>16</v>
      </c>
      <c r="C61" s="16">
        <f>C60*$D$9</f>
        <v>12.399152817845946</v>
      </c>
      <c r="D61" s="16">
        <f>D60*$D$9</f>
        <v>12.435523111897625</v>
      </c>
      <c r="E61" s="16">
        <f>E60*$D$9</f>
        <v>12.460685835356713</v>
      </c>
      <c r="F61" s="16">
        <f>F60*$D$9</f>
        <v>12.497058938603688</v>
      </c>
      <c r="G61" s="16">
        <f>G60*$D$9</f>
        <v>12.522261437113128</v>
      </c>
    </row>
    <row r="62" spans="1:19" x14ac:dyDescent="0.2">
      <c r="A62" s="2"/>
      <c r="B62" s="2" t="s">
        <v>22</v>
      </c>
      <c r="C62" s="16">
        <f>C60-C61</f>
        <v>213.03998932480761</v>
      </c>
      <c r="D62" s="16">
        <f>D60-D61</f>
        <v>213.66489710442283</v>
      </c>
      <c r="E62" s="16">
        <f>E60-E61</f>
        <v>214.09723844385627</v>
      </c>
      <c r="F62" s="16">
        <f>F60-F61</f>
        <v>214.72219449055427</v>
      </c>
      <c r="G62" s="16">
        <f>G60-G61</f>
        <v>215.15521923767105</v>
      </c>
    </row>
    <row r="63" spans="1:19" x14ac:dyDescent="0.2">
      <c r="A63" s="2"/>
      <c r="B63" s="2" t="s">
        <v>27</v>
      </c>
      <c r="C63" s="16">
        <f>C60*$D$10</f>
        <v>24.798305635691893</v>
      </c>
      <c r="D63" s="16">
        <f>D60*$D$10</f>
        <v>24.871046223795251</v>
      </c>
      <c r="E63" s="16">
        <f>E60*$D$10</f>
        <v>24.921371670713427</v>
      </c>
      <c r="F63" s="16">
        <f>F60*$D$10</f>
        <v>24.994117877207376</v>
      </c>
      <c r="G63" s="16">
        <f>G60*$D$10</f>
        <v>25.044522874226256</v>
      </c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83</v>
      </c>
    </row>
    <row r="4" spans="1:13" x14ac:dyDescent="0.2">
      <c r="A4" s="14" t="s">
        <v>1</v>
      </c>
      <c r="D4" s="15">
        <v>5.5E-2</v>
      </c>
    </row>
    <row r="5" spans="1:13" x14ac:dyDescent="0.2">
      <c r="A5" s="14" t="s">
        <v>2</v>
      </c>
      <c r="D5" s="15">
        <v>0.11</v>
      </c>
    </row>
    <row r="8" spans="1:13" x14ac:dyDescent="0.2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">
      <c r="A9" s="2"/>
      <c r="B9" s="2"/>
      <c r="C9" s="2"/>
      <c r="D9" s="2"/>
      <c r="E9" s="2"/>
      <c r="F9" s="2"/>
      <c r="G9" s="2"/>
    </row>
    <row r="10" spans="1:13" x14ac:dyDescent="0.2">
      <c r="A10" s="2"/>
      <c r="B10" s="1" t="s">
        <v>9</v>
      </c>
      <c r="C10" s="2"/>
      <c r="D10" s="2"/>
      <c r="E10" s="2"/>
      <c r="F10" s="2"/>
      <c r="G10" s="2"/>
    </row>
    <row r="11" spans="1:13" x14ac:dyDescent="0.2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">
      <c r="A12" s="2"/>
      <c r="B12" s="14" t="s">
        <v>16</v>
      </c>
      <c r="C12" s="16">
        <f>C11*$D$4</f>
        <v>8.2666248994991012</v>
      </c>
      <c r="D12" s="16">
        <f>D11*$D$4</f>
        <v>8.4020009752684004</v>
      </c>
      <c r="E12" s="16">
        <f>E11*$D$4</f>
        <v>8.495728693004267</v>
      </c>
      <c r="F12" s="16">
        <f>F11*$D$4</f>
        <v>8.6311086331191991</v>
      </c>
      <c r="G12" s="16">
        <f>G11*$D$4</f>
        <v>8.7248402911065757</v>
      </c>
      <c r="I12" s="2" t="s">
        <v>17</v>
      </c>
      <c r="J12" s="8" t="s">
        <v>18</v>
      </c>
      <c r="K12" s="14" t="s">
        <v>19</v>
      </c>
      <c r="L12" s="14" t="s">
        <v>20</v>
      </c>
      <c r="M12" s="2" t="s">
        <v>21</v>
      </c>
    </row>
    <row r="13" spans="1:13" x14ac:dyDescent="0.2">
      <c r="A13" s="2"/>
      <c r="B13" s="14" t="s">
        <v>22</v>
      </c>
      <c r="C13" s="16">
        <f>C11-C12</f>
        <v>142.03564600048455</v>
      </c>
      <c r="D13" s="16">
        <f>D11-D12</f>
        <v>144.36165312052069</v>
      </c>
      <c r="E13" s="16">
        <f>E11-E12</f>
        <v>145.97206572525511</v>
      </c>
      <c r="F13" s="16">
        <f>F11-F12</f>
        <v>148.29813924177532</v>
      </c>
      <c r="G13" s="16">
        <f>G11-G12</f>
        <v>149.9086195471948</v>
      </c>
      <c r="I13" s="2" t="s">
        <v>23</v>
      </c>
      <c r="J13" s="8" t="s">
        <v>24</v>
      </c>
      <c r="K13" s="2" t="s">
        <v>25</v>
      </c>
      <c r="L13" s="14" t="s">
        <v>26</v>
      </c>
    </row>
    <row r="14" spans="1:13" x14ac:dyDescent="0.2">
      <c r="A14" s="2"/>
      <c r="B14" s="14" t="s">
        <v>27</v>
      </c>
      <c r="C14" s="16">
        <f>C11*$D$5</f>
        <v>16.533249798998202</v>
      </c>
      <c r="D14" s="16">
        <f>D11*$D$5</f>
        <v>16.804001950536801</v>
      </c>
      <c r="E14" s="16">
        <f>E11*$D$5</f>
        <v>16.991457386008534</v>
      </c>
      <c r="F14" s="16">
        <f>F11*$D$5</f>
        <v>17.262217266238398</v>
      </c>
      <c r="G14" s="16">
        <f>G11*$D$5</f>
        <v>17.449680582213151</v>
      </c>
      <c r="I14" s="2"/>
      <c r="J14" s="8"/>
      <c r="K14" s="2"/>
    </row>
    <row r="15" spans="1:13" x14ac:dyDescent="0.2">
      <c r="A15" s="2"/>
      <c r="B15" s="1"/>
      <c r="C15" s="2"/>
      <c r="D15" s="2"/>
      <c r="E15" s="2"/>
      <c r="F15" s="2"/>
      <c r="G15" s="2"/>
      <c r="I15" s="9" t="s">
        <v>29</v>
      </c>
      <c r="J15" s="8" t="s">
        <v>30</v>
      </c>
      <c r="K15" s="14" t="s">
        <v>31</v>
      </c>
      <c r="L15" s="14" t="s">
        <v>32</v>
      </c>
    </row>
    <row r="16" spans="1:13" x14ac:dyDescent="0.2">
      <c r="A16" s="2"/>
      <c r="B16" s="1" t="s">
        <v>33</v>
      </c>
      <c r="C16" s="2"/>
      <c r="D16" s="2"/>
      <c r="E16" s="2"/>
      <c r="F16" s="2"/>
      <c r="G16" s="2"/>
      <c r="I16" s="9" t="s">
        <v>34</v>
      </c>
      <c r="J16" s="8" t="s">
        <v>35</v>
      </c>
      <c r="K16" s="14" t="s">
        <v>36</v>
      </c>
      <c r="L16" s="14" t="s">
        <v>37</v>
      </c>
    </row>
    <row r="17" spans="1:12" x14ac:dyDescent="0.2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9" t="s">
        <v>38</v>
      </c>
      <c r="J17" s="8" t="s">
        <v>39</v>
      </c>
      <c r="K17" s="2" t="s">
        <v>40</v>
      </c>
      <c r="L17" s="14" t="s">
        <v>41</v>
      </c>
    </row>
    <row r="18" spans="1:12" x14ac:dyDescent="0.2">
      <c r="A18" s="2"/>
      <c r="B18" s="2" t="s">
        <v>16</v>
      </c>
      <c r="C18" s="16">
        <f>C17*$D$4</f>
        <v>8.9222224617855108</v>
      </c>
      <c r="D18" s="16">
        <f>D17*$D$4</f>
        <v>9.0567649664443017</v>
      </c>
      <c r="E18" s="16">
        <f>E17*$D$4</f>
        <v>9.1499270117955316</v>
      </c>
      <c r="F18" s="16">
        <f>F17*$D$4</f>
        <v>9.2844695164543225</v>
      </c>
      <c r="G18" s="16">
        <f>G17*$D$4</f>
        <v>9.3775954486874209</v>
      </c>
      <c r="I18" s="9" t="s">
        <v>42</v>
      </c>
      <c r="K18" s="2" t="s">
        <v>43</v>
      </c>
      <c r="L18" s="2" t="s">
        <v>44</v>
      </c>
    </row>
    <row r="19" spans="1:12" x14ac:dyDescent="0.2">
      <c r="A19" s="2"/>
      <c r="B19" s="2" t="s">
        <v>22</v>
      </c>
      <c r="C19" s="16">
        <f>C17-C18</f>
        <v>153.30000411613287</v>
      </c>
      <c r="D19" s="16">
        <f>D17-D18</f>
        <v>155.61168896890663</v>
      </c>
      <c r="E19" s="16">
        <f>E17-E18</f>
        <v>157.21238229357775</v>
      </c>
      <c r="F19" s="16">
        <f>F17-F18</f>
        <v>159.52406714635154</v>
      </c>
      <c r="G19" s="16">
        <f>G17-G18</f>
        <v>161.12413998199295</v>
      </c>
      <c r="I19" s="9"/>
      <c r="K19" s="2"/>
      <c r="L19" s="2"/>
    </row>
    <row r="20" spans="1:12" x14ac:dyDescent="0.2">
      <c r="A20" s="2"/>
      <c r="B20" s="2" t="s">
        <v>27</v>
      </c>
      <c r="C20" s="16">
        <f>C17*$D$5</f>
        <v>17.844444923571022</v>
      </c>
      <c r="D20" s="16">
        <f>D17*$D$5</f>
        <v>18.113529932888603</v>
      </c>
      <c r="E20" s="16">
        <f>E17*$D$5</f>
        <v>18.299854023591063</v>
      </c>
      <c r="F20" s="16">
        <f>F17*$D$5</f>
        <v>18.568939032908645</v>
      </c>
      <c r="G20" s="16">
        <f>G17*$D$5</f>
        <v>18.755190897374842</v>
      </c>
      <c r="I20" s="9" t="s">
        <v>45</v>
      </c>
      <c r="K20" s="14" t="s">
        <v>46</v>
      </c>
      <c r="L20" s="14" t="s">
        <v>47</v>
      </c>
    </row>
    <row r="21" spans="1:12" x14ac:dyDescent="0.2">
      <c r="A21" s="2"/>
      <c r="B21" s="2"/>
      <c r="C21" s="16"/>
      <c r="D21" s="16"/>
      <c r="E21" s="16"/>
      <c r="F21" s="16"/>
      <c r="G21" s="16"/>
      <c r="I21" s="9" t="s">
        <v>48</v>
      </c>
      <c r="K21" s="14" t="s">
        <v>49</v>
      </c>
      <c r="L21" s="17" t="s">
        <v>50</v>
      </c>
    </row>
    <row r="22" spans="1:12" x14ac:dyDescent="0.2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9" t="s">
        <v>51</v>
      </c>
      <c r="L22" s="17" t="s">
        <v>52</v>
      </c>
    </row>
    <row r="23" spans="1:12" x14ac:dyDescent="0.2">
      <c r="A23" s="2"/>
      <c r="B23" s="2" t="s">
        <v>16</v>
      </c>
      <c r="C23" s="16">
        <f>C22*$D$4</f>
        <v>9.0660268679081106</v>
      </c>
      <c r="D23" s="16">
        <f>D22*$D$4</f>
        <v>9.1963580364769602</v>
      </c>
      <c r="E23" s="16">
        <f>E22*$D$4</f>
        <v>9.2865770832080816</v>
      </c>
      <c r="F23" s="16">
        <f>F22*$D$4</f>
        <v>9.4169764269496259</v>
      </c>
      <c r="G23" s="16">
        <f>G22*$D$4</f>
        <v>9.5071918546068126</v>
      </c>
      <c r="I23" s="12" t="s">
        <v>53</v>
      </c>
      <c r="L23" s="17" t="s">
        <v>54</v>
      </c>
    </row>
    <row r="24" spans="1:12" x14ac:dyDescent="0.2">
      <c r="A24" s="2"/>
      <c r="B24" s="2" t="s">
        <v>22</v>
      </c>
      <c r="C24" s="16">
        <f>C22-C23</f>
        <v>155.77082527587572</v>
      </c>
      <c r="D24" s="16">
        <f>D22-D23</f>
        <v>158.01015171764959</v>
      </c>
      <c r="E24" s="16">
        <f>E22-E23</f>
        <v>159.56027897512067</v>
      </c>
      <c r="F24" s="16">
        <f>F22-F23</f>
        <v>161.80077679031629</v>
      </c>
      <c r="G24" s="16">
        <f>G22-G23</f>
        <v>163.35084186551705</v>
      </c>
      <c r="I24" s="12"/>
      <c r="L24" s="17"/>
    </row>
    <row r="25" spans="1:12" x14ac:dyDescent="0.2">
      <c r="A25" s="2"/>
      <c r="B25" s="2" t="s">
        <v>27</v>
      </c>
      <c r="C25" s="16">
        <f>C22*$D$5</f>
        <v>18.132053735816221</v>
      </c>
      <c r="D25" s="16">
        <f>D22*$D$5</f>
        <v>18.39271607295392</v>
      </c>
      <c r="E25" s="16">
        <f>E22*$D$5</f>
        <v>18.573154166416163</v>
      </c>
      <c r="F25" s="16">
        <f>F22*$D$5</f>
        <v>18.833952853899252</v>
      </c>
      <c r="G25" s="16">
        <f>G22*$D$5</f>
        <v>19.014383709213625</v>
      </c>
      <c r="I25" s="12" t="s">
        <v>55</v>
      </c>
      <c r="L25" s="13" t="s">
        <v>56</v>
      </c>
    </row>
    <row r="26" spans="1:12" x14ac:dyDescent="0.2">
      <c r="A26" s="2"/>
      <c r="B26" s="2"/>
      <c r="C26" s="16"/>
      <c r="D26" s="16"/>
      <c r="E26" s="16"/>
      <c r="F26" s="16"/>
      <c r="G26" s="16"/>
      <c r="I26" s="12" t="s">
        <v>57</v>
      </c>
      <c r="L26" s="17" t="s">
        <v>58</v>
      </c>
    </row>
    <row r="27" spans="1:12" x14ac:dyDescent="0.2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7" t="s">
        <v>59</v>
      </c>
    </row>
    <row r="28" spans="1:12" x14ac:dyDescent="0.2">
      <c r="A28" s="2"/>
      <c r="B28" s="2" t="s">
        <v>16</v>
      </c>
      <c r="C28" s="16">
        <f>C27*$D$4</f>
        <v>9.2131388247379586</v>
      </c>
      <c r="D28" s="16">
        <f>D27*$D$4</f>
        <v>9.3390232173272558</v>
      </c>
      <c r="E28" s="16">
        <f>E27*$D$4</f>
        <v>9.4261290412442342</v>
      </c>
      <c r="F28" s="16">
        <f>F27*$D$4</f>
        <v>9.5519861923137022</v>
      </c>
      <c r="G28" s="16">
        <f>G27*$D$4</f>
        <v>9.6390951540514358</v>
      </c>
      <c r="L28" s="17" t="s">
        <v>60</v>
      </c>
    </row>
    <row r="29" spans="1:12" x14ac:dyDescent="0.2">
      <c r="A29" s="2"/>
      <c r="B29" s="2" t="s">
        <v>22</v>
      </c>
      <c r="C29" s="16">
        <f>C27-C28</f>
        <v>158.29847617049765</v>
      </c>
      <c r="D29" s="16">
        <f>D27-D28</f>
        <v>160.46139891589559</v>
      </c>
      <c r="E29" s="16">
        <f>E27-E28</f>
        <v>161.95803534501457</v>
      </c>
      <c r="F29" s="16">
        <f>F27-F28</f>
        <v>164.12049003157179</v>
      </c>
      <c r="G29" s="16">
        <f>G27-G28</f>
        <v>165.61718037415648</v>
      </c>
      <c r="L29" s="17" t="s">
        <v>61</v>
      </c>
    </row>
    <row r="30" spans="1:12" x14ac:dyDescent="0.2">
      <c r="A30" s="2"/>
      <c r="B30" s="2" t="s">
        <v>27</v>
      </c>
      <c r="C30" s="16">
        <f>C27*$D$5</f>
        <v>18.426277649475917</v>
      </c>
      <c r="D30" s="16">
        <f>D27*$D$5</f>
        <v>18.678046434654512</v>
      </c>
      <c r="E30" s="16">
        <f>E27*$D$5</f>
        <v>18.852258082488468</v>
      </c>
      <c r="F30" s="16">
        <f>F27*$D$5</f>
        <v>19.103972384627404</v>
      </c>
      <c r="G30" s="16">
        <f>G27*$D$5</f>
        <v>19.278190308102872</v>
      </c>
      <c r="L30" s="17" t="s">
        <v>62</v>
      </c>
    </row>
    <row r="31" spans="1:12" x14ac:dyDescent="0.2">
      <c r="A31" s="2"/>
      <c r="B31" s="2"/>
      <c r="C31" s="16"/>
      <c r="D31" s="16"/>
      <c r="E31" s="16"/>
      <c r="F31" s="16"/>
      <c r="G31" s="16"/>
      <c r="L31" s="14" t="s">
        <v>63</v>
      </c>
    </row>
    <row r="32" spans="1:12" x14ac:dyDescent="0.2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4" t="s">
        <v>64</v>
      </c>
    </row>
    <row r="33" spans="1:12" x14ac:dyDescent="0.2">
      <c r="A33" s="2"/>
      <c r="B33" s="2" t="s">
        <v>16</v>
      </c>
      <c r="C33" s="16">
        <f>C32*$D$4</f>
        <v>9.5174220975520765</v>
      </c>
      <c r="D33" s="16">
        <f>D32*$D$4</f>
        <v>9.6333116870857189</v>
      </c>
      <c r="E33" s="16">
        <f>E32*$D$4</f>
        <v>9.7135359307611822</v>
      </c>
      <c r="F33" s="16">
        <f>F32*$D$4</f>
        <v>9.8294255202948246</v>
      </c>
      <c r="G33" s="16">
        <f>G32*$D$4</f>
        <v>9.9096193846296892</v>
      </c>
      <c r="L33" s="2" t="s">
        <v>65</v>
      </c>
    </row>
    <row r="34" spans="1:12" x14ac:dyDescent="0.2">
      <c r="A34" s="2"/>
      <c r="B34" s="2" t="s">
        <v>22</v>
      </c>
      <c r="C34" s="16">
        <f>C32-C33</f>
        <v>163.52661603975841</v>
      </c>
      <c r="D34" s="16">
        <f>D32-D33</f>
        <v>165.517809896291</v>
      </c>
      <c r="E34" s="16">
        <f>E32-E33</f>
        <v>166.8962082648967</v>
      </c>
      <c r="F34" s="16">
        <f>F32-F33</f>
        <v>168.88740212142926</v>
      </c>
      <c r="G34" s="16">
        <f>G32-G33</f>
        <v>170.26527851772832</v>
      </c>
      <c r="L34" s="14" t="s">
        <v>66</v>
      </c>
    </row>
    <row r="35" spans="1:12" x14ac:dyDescent="0.2">
      <c r="A35" s="2"/>
      <c r="B35" s="2" t="s">
        <v>27</v>
      </c>
      <c r="C35" s="16">
        <f>C32*$D$5</f>
        <v>19.034844195104153</v>
      </c>
      <c r="D35" s="16">
        <f>D32*$D$5</f>
        <v>19.266623374171438</v>
      </c>
      <c r="E35" s="16">
        <f>E32*$D$5</f>
        <v>19.427071861522364</v>
      </c>
      <c r="F35" s="16">
        <f>F32*$D$5</f>
        <v>19.658851040589649</v>
      </c>
      <c r="G35" s="16">
        <f>G32*$D$5</f>
        <v>19.819238769259378</v>
      </c>
    </row>
    <row r="36" spans="1:12" x14ac:dyDescent="0.2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">
      <c r="A37" s="2"/>
      <c r="B37" s="2" t="s">
        <v>16</v>
      </c>
      <c r="C37" s="16">
        <f>C36*$D$4</f>
        <v>9.6746959438108533</v>
      </c>
      <c r="D37" s="16">
        <f>D36*$D$4</f>
        <v>9.7851020623671534</v>
      </c>
      <c r="E37" s="16">
        <f>E36*$D$4</f>
        <v>9.8615174962155496</v>
      </c>
      <c r="F37" s="16">
        <f>F36*$D$4</f>
        <v>9.9718932354312582</v>
      </c>
      <c r="G37" s="16">
        <f>G36*$D$4</f>
        <v>10.048339048620255</v>
      </c>
    </row>
    <row r="38" spans="1:12" x14ac:dyDescent="0.2">
      <c r="A38" s="2"/>
      <c r="B38" s="2" t="s">
        <v>22</v>
      </c>
      <c r="C38" s="16">
        <f>C36-C37</f>
        <v>166.22886667093192</v>
      </c>
      <c r="D38" s="16">
        <f>D36-D37</f>
        <v>168.12584452612654</v>
      </c>
      <c r="E38" s="16">
        <f>E36-E37</f>
        <v>169.43880061679445</v>
      </c>
      <c r="F38" s="16">
        <f>F36-F37</f>
        <v>171.33525649968252</v>
      </c>
      <c r="G38" s="16">
        <f>G36-G37</f>
        <v>172.6487345626571</v>
      </c>
    </row>
    <row r="39" spans="1:12" x14ac:dyDescent="0.2">
      <c r="A39" s="2"/>
      <c r="B39" s="2" t="s">
        <v>27</v>
      </c>
      <c r="C39" s="16">
        <f>C36*$D$5</f>
        <v>19.349391887621707</v>
      </c>
      <c r="D39" s="16">
        <f>D36*$D$5</f>
        <v>19.570204124734307</v>
      </c>
      <c r="E39" s="16">
        <f>E36*$D$5</f>
        <v>19.723034992431099</v>
      </c>
      <c r="F39" s="16">
        <f>F36*$D$5</f>
        <v>19.943786470862516</v>
      </c>
      <c r="G39" s="16">
        <f>G36*$D$5</f>
        <v>20.09667809724051</v>
      </c>
    </row>
    <row r="40" spans="1:12" x14ac:dyDescent="0.2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">
      <c r="A41" s="2"/>
      <c r="B41" s="2" t="s">
        <v>16</v>
      </c>
      <c r="C41" s="16">
        <f>C40*$D$4</f>
        <v>9.8353781180180704</v>
      </c>
      <c r="D41" s="16">
        <f>D40*$D$4</f>
        <v>9.9399037897850366</v>
      </c>
      <c r="E41" s="16">
        <f>E40*$D$4</f>
        <v>10.012305353257361</v>
      </c>
      <c r="F41" s="16">
        <f>F40*$D$4</f>
        <v>10.11682927199101</v>
      </c>
      <c r="G41" s="16">
        <f>G40*$D$4</f>
        <v>10.189200456122741</v>
      </c>
    </row>
    <row r="42" spans="1:12" x14ac:dyDescent="0.2">
      <c r="A42" s="2"/>
      <c r="B42" s="2" t="s">
        <v>22</v>
      </c>
      <c r="C42" s="16">
        <f>C40-C41</f>
        <v>168.98967857321958</v>
      </c>
      <c r="D42" s="16">
        <f>D40-D41</f>
        <v>170.78561966085201</v>
      </c>
      <c r="E42" s="16">
        <f>E40-E41</f>
        <v>172.02961016051285</v>
      </c>
      <c r="F42" s="16">
        <f>F40-F41</f>
        <v>173.82552112784555</v>
      </c>
      <c r="G42" s="16">
        <f>G40-G41</f>
        <v>175.06898965519983</v>
      </c>
    </row>
    <row r="43" spans="1:12" x14ac:dyDescent="0.2">
      <c r="A43" s="2"/>
      <c r="B43" s="2" t="s">
        <v>27</v>
      </c>
      <c r="C43" s="16">
        <f>C40*$D$5</f>
        <v>19.670756236036141</v>
      </c>
      <c r="D43" s="16">
        <f>D40*$D$5</f>
        <v>19.879807579570073</v>
      </c>
      <c r="E43" s="16">
        <f>E40*$D$5</f>
        <v>20.024610706514721</v>
      </c>
      <c r="F43" s="16">
        <f>F40*$D$5</f>
        <v>20.23365854398202</v>
      </c>
      <c r="G43" s="16">
        <f>G40*$D$5</f>
        <v>20.378400912245482</v>
      </c>
    </row>
    <row r="44" spans="1:12" x14ac:dyDescent="0.2">
      <c r="A44" s="2"/>
      <c r="B44" s="2"/>
      <c r="C44" s="16"/>
      <c r="D44" s="16"/>
      <c r="E44" s="16"/>
      <c r="F44" s="16"/>
      <c r="G44" s="16"/>
    </row>
    <row r="45" spans="1:12" x14ac:dyDescent="0.2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">
      <c r="A46" s="2"/>
      <c r="B46" s="2" t="s">
        <v>16</v>
      </c>
      <c r="C46" s="16">
        <f>C45*$D$4</f>
        <v>9.9997017243281352</v>
      </c>
      <c r="D46" s="16">
        <f>D45*$D$4</f>
        <v>10.098043447250763</v>
      </c>
      <c r="E46" s="16">
        <f>E45*$D$4</f>
        <v>10.166100765018044</v>
      </c>
      <c r="F46" s="16">
        <f>F45*$D$4</f>
        <v>10.264442487940673</v>
      </c>
      <c r="G46" s="16">
        <f>G45*$D$4</f>
        <v>10.332499805707952</v>
      </c>
    </row>
    <row r="47" spans="1:12" x14ac:dyDescent="0.2">
      <c r="A47" s="2"/>
      <c r="B47" s="2" t="s">
        <v>22</v>
      </c>
      <c r="C47" s="16">
        <f>C45-C46</f>
        <v>171.81305689981977</v>
      </c>
      <c r="D47" s="16">
        <f>D45-D46</f>
        <v>173.5027465027631</v>
      </c>
      <c r="E47" s="16">
        <f>E45-E46</f>
        <v>174.67209496258278</v>
      </c>
      <c r="F47" s="16">
        <f>F45-F46</f>
        <v>176.36178456552611</v>
      </c>
      <c r="G47" s="16">
        <f>G45-G46</f>
        <v>177.53113302534572</v>
      </c>
    </row>
    <row r="48" spans="1:12" x14ac:dyDescent="0.2">
      <c r="A48" s="2"/>
      <c r="B48" s="2" t="s">
        <v>27</v>
      </c>
      <c r="C48" s="16">
        <f>C45*$D$5</f>
        <v>19.99940344865627</v>
      </c>
      <c r="D48" s="16">
        <f>D45*$D$5</f>
        <v>20.196086894501526</v>
      </c>
      <c r="E48" s="16">
        <f>E45*$D$5</f>
        <v>20.332201530036087</v>
      </c>
      <c r="F48" s="16">
        <f>F45*$D$5</f>
        <v>20.528884975881347</v>
      </c>
      <c r="G48" s="16">
        <f>G45*$D$5</f>
        <v>20.664999611415904</v>
      </c>
    </row>
    <row r="49" spans="1:7" x14ac:dyDescent="0.2">
      <c r="A49" s="2"/>
      <c r="B49" s="1"/>
      <c r="C49" s="2"/>
      <c r="D49" s="2"/>
      <c r="E49" s="2"/>
      <c r="F49" s="2"/>
      <c r="G49" s="2"/>
    </row>
    <row r="50" spans="1:7" x14ac:dyDescent="0.2">
      <c r="A50" s="2"/>
      <c r="B50" s="1" t="s">
        <v>67</v>
      </c>
      <c r="C50" s="2"/>
      <c r="D50" s="2"/>
      <c r="E50" s="2"/>
      <c r="F50" s="2"/>
      <c r="G50" s="2"/>
    </row>
    <row r="51" spans="1:7" x14ac:dyDescent="0.2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">
      <c r="A52" s="2"/>
      <c r="B52" s="2" t="s">
        <v>16</v>
      </c>
      <c r="C52" s="16">
        <f>C51*$D$4</f>
        <v>11.463628983740824</v>
      </c>
      <c r="D52" s="16">
        <f>D51*$D$4</f>
        <v>11.497255116361588</v>
      </c>
      <c r="E52" s="16">
        <f>E51*$D$4</f>
        <v>11.520519296599797</v>
      </c>
      <c r="F52" s="16">
        <f>F51*$D$4</f>
        <v>11.554148026460314</v>
      </c>
      <c r="G52" s="16">
        <f>G51*$D$4</f>
        <v>11.577448980696451</v>
      </c>
    </row>
    <row r="53" spans="1:7" x14ac:dyDescent="0.2">
      <c r="A53" s="2"/>
      <c r="B53" s="2" t="s">
        <v>22</v>
      </c>
      <c r="C53" s="16">
        <f>C51-C52</f>
        <v>196.96598890245599</v>
      </c>
      <c r="D53" s="16">
        <f>D51-D52</f>
        <v>197.54374699930364</v>
      </c>
      <c r="E53" s="16">
        <f>E51-E52</f>
        <v>197.94346791430561</v>
      </c>
      <c r="F53" s="16">
        <f>F51-F52</f>
        <v>198.52127063645449</v>
      </c>
      <c r="G53" s="16">
        <f>G51-G52</f>
        <v>198.92162339560264</v>
      </c>
    </row>
    <row r="54" spans="1:7" x14ac:dyDescent="0.2">
      <c r="A54" s="2"/>
      <c r="B54" s="2" t="s">
        <v>27</v>
      </c>
      <c r="C54" s="16">
        <f>C51*$D$5</f>
        <v>22.927257967481648</v>
      </c>
      <c r="D54" s="16">
        <f>D51*$D$5</f>
        <v>22.994510232723176</v>
      </c>
      <c r="E54" s="16">
        <f>E51*$D$5</f>
        <v>23.041038593199595</v>
      </c>
      <c r="F54" s="16">
        <f>F51*$D$5</f>
        <v>23.108296052920629</v>
      </c>
      <c r="G54" s="16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58"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71</v>
      </c>
    </row>
    <row r="3" spans="1:13" x14ac:dyDescent="0.2">
      <c r="A3" s="2"/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4">
        <f>+'Løntabel oktober 2018'!D7</f>
        <v>2.0299999999999999E-2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8.4344373849589314</v>
      </c>
      <c r="D17" s="16">
        <f>D16*$D$9</f>
        <v>8.5725615950663485</v>
      </c>
      <c r="E17" s="16">
        <f>E16*$D$9</f>
        <v>8.6681919854722516</v>
      </c>
      <c r="F17" s="16">
        <f>F16*$D$9</f>
        <v>8.8063201383715164</v>
      </c>
      <c r="G17" s="16">
        <f>G16*$D$9</f>
        <v>8.9019545490160397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144.91896961429438</v>
      </c>
      <c r="D18" s="16">
        <f>D16-D17</f>
        <v>147.29219467886725</v>
      </c>
      <c r="E18" s="16">
        <f>E16-E17</f>
        <v>148.93529865947778</v>
      </c>
      <c r="F18" s="16">
        <f>F16-F17</f>
        <v>151.30859146838333</v>
      </c>
      <c r="G18" s="16">
        <f>G16-G17</f>
        <v>152.95176452400287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16.868874769917863</v>
      </c>
      <c r="D19" s="16">
        <f>D16*$D$10</f>
        <v>17.145123190132697</v>
      </c>
      <c r="E19" s="16">
        <f>E16*$D$10</f>
        <v>17.336383970944503</v>
      </c>
      <c r="F19" s="16">
        <f>F16*$D$10</f>
        <v>17.612640276743033</v>
      </c>
      <c r="G19" s="16">
        <f>G16*$D$10</f>
        <v>17.803909098032079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9.1033435777597553</v>
      </c>
      <c r="D23" s="16">
        <f>D22*$D$9</f>
        <v>9.2406172952631209</v>
      </c>
      <c r="E23" s="16">
        <f>E22*$D$9</f>
        <v>9.3356705301349816</v>
      </c>
      <c r="F23" s="16">
        <f>F22*$D$9</f>
        <v>9.4729442476383436</v>
      </c>
      <c r="G23" s="16">
        <f>G22*$D$9</f>
        <v>9.5679606362957763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156.41199419969035</v>
      </c>
      <c r="D24" s="16">
        <f>D22-D23</f>
        <v>158.77060625497543</v>
      </c>
      <c r="E24" s="16">
        <f>E22-E23</f>
        <v>160.40379365413739</v>
      </c>
      <c r="F24" s="16">
        <f>F22-F23</f>
        <v>162.76240570942247</v>
      </c>
      <c r="G24" s="16">
        <f>G22-G23</f>
        <v>164.39496002362745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18.206687155519511</v>
      </c>
      <c r="D25" s="16">
        <f>D22*$D$10</f>
        <v>18.481234590526242</v>
      </c>
      <c r="E25" s="16">
        <f>E22*$D$10</f>
        <v>18.671341060269963</v>
      </c>
      <c r="F25" s="16">
        <f>F22*$D$10</f>
        <v>18.945888495276687</v>
      </c>
      <c r="G25" s="16">
        <f>G22*$D$10</f>
        <v>19.135921272591553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9.2500672133266448</v>
      </c>
      <c r="D28" s="16">
        <f>D27*$D$9</f>
        <v>9.3830441046174435</v>
      </c>
      <c r="E28" s="16">
        <f>E27*$D$9</f>
        <v>9.4750945979972059</v>
      </c>
      <c r="F28" s="16">
        <f>F27*$D$9</f>
        <v>9.6081410484167034</v>
      </c>
      <c r="G28" s="16">
        <f>G27*$D$9</f>
        <v>9.7001878492553306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158.93297302897599</v>
      </c>
      <c r="D29" s="16">
        <f>D27-D28</f>
        <v>161.21775779751789</v>
      </c>
      <c r="E29" s="16">
        <f>E27-E28</f>
        <v>162.79935263831561</v>
      </c>
      <c r="F29" s="16">
        <f>F27-F28</f>
        <v>165.0853325591597</v>
      </c>
      <c r="G29" s="16">
        <f>G27-G28</f>
        <v>166.66686395538702</v>
      </c>
      <c r="I29" s="12"/>
      <c r="L29" s="17"/>
    </row>
    <row r="30" spans="1:13" x14ac:dyDescent="0.2">
      <c r="A30" s="2"/>
      <c r="B30" s="2" t="s">
        <v>27</v>
      </c>
      <c r="C30" s="16">
        <f>C27*$D$10</f>
        <v>18.50013442665329</v>
      </c>
      <c r="D30" s="16">
        <f>D27*$D$10</f>
        <v>18.766088209234887</v>
      </c>
      <c r="E30" s="16">
        <f>E27*$D$10</f>
        <v>18.950189195994412</v>
      </c>
      <c r="F30" s="16">
        <f>F27*$D$10</f>
        <v>19.216282096833407</v>
      </c>
      <c r="G30" s="16">
        <f>G27*$D$10</f>
        <v>19.400375698510661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9.4001655428801385</v>
      </c>
      <c r="D33" s="16">
        <f>D32*$D$9</f>
        <v>9.528605388638999</v>
      </c>
      <c r="E33" s="16">
        <f>E32*$D$9</f>
        <v>9.6174794607814924</v>
      </c>
      <c r="F33" s="16">
        <f>F32*$D$9</f>
        <v>9.7458915120176695</v>
      </c>
      <c r="G33" s="16">
        <f>G32*$D$9</f>
        <v>9.8347687856786798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161.51193523675875</v>
      </c>
      <c r="D34" s="16">
        <f>D32-D33</f>
        <v>163.71876531388827</v>
      </c>
      <c r="E34" s="16">
        <f>E32-E33</f>
        <v>165.24578346251838</v>
      </c>
      <c r="F34" s="16">
        <f>F32-F33</f>
        <v>167.4521359792127</v>
      </c>
      <c r="G34" s="16">
        <f>G32-G33</f>
        <v>168.97920913575186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18.800331085760277</v>
      </c>
      <c r="D35" s="16">
        <f>D32*$D$10</f>
        <v>19.057210777277998</v>
      </c>
      <c r="E35" s="16">
        <f>E32*$D$10</f>
        <v>19.234958921562985</v>
      </c>
      <c r="F35" s="16">
        <f>F32*$D$10</f>
        <v>19.491783024035339</v>
      </c>
      <c r="G35" s="16">
        <f>G32*$D$10</f>
        <v>19.66953757135736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9.7106257661323827</v>
      </c>
      <c r="D38" s="16">
        <f>D37*$D$9</f>
        <v>9.8288679143335589</v>
      </c>
      <c r="E38" s="16">
        <f>E37*$D$9</f>
        <v>9.9107207101556352</v>
      </c>
      <c r="F38" s="16">
        <f>F37*$D$9</f>
        <v>10.02896285835681</v>
      </c>
      <c r="G38" s="16">
        <f>G37*$D$9</f>
        <v>10.110784658137673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166.84620634536549</v>
      </c>
      <c r="D39" s="16">
        <f>D37-D38</f>
        <v>168.8778214371857</v>
      </c>
      <c r="E39" s="16">
        <f>E37-E38</f>
        <v>170.28420129267408</v>
      </c>
      <c r="F39" s="16">
        <f>F37-F38</f>
        <v>172.31581638449427</v>
      </c>
      <c r="G39" s="16">
        <f>G37-G38</f>
        <v>173.7216636716382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19.421251532264765</v>
      </c>
      <c r="D40" s="16">
        <f>D37*$D$10</f>
        <v>19.657735828667118</v>
      </c>
      <c r="E40" s="16">
        <f>E37*$D$10</f>
        <v>19.82144142031127</v>
      </c>
      <c r="F40" s="16">
        <f>F37*$D$10</f>
        <v>20.057925716713619</v>
      </c>
      <c r="G40" s="16">
        <f>G37*$D$10</f>
        <v>20.221569316275346</v>
      </c>
    </row>
    <row r="41" spans="1:12" x14ac:dyDescent="0.2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">
      <c r="A42" s="2"/>
      <c r="B42" s="2" t="s">
        <v>16</v>
      </c>
      <c r="C42" s="16">
        <f>C41*$D$9</f>
        <v>9.8710922714702143</v>
      </c>
      <c r="D42" s="16">
        <f>D41*$D$9</f>
        <v>9.9837396342332063</v>
      </c>
      <c r="E42" s="16">
        <f>E41*$D$9</f>
        <v>10.061706301388726</v>
      </c>
      <c r="F42" s="16">
        <f>F41*$D$9</f>
        <v>10.174322668110511</v>
      </c>
      <c r="G42" s="16">
        <f>G41*$D$9</f>
        <v>10.252320331307246</v>
      </c>
    </row>
    <row r="43" spans="1:12" x14ac:dyDescent="0.2">
      <c r="A43" s="2"/>
      <c r="B43" s="2" t="s">
        <v>22</v>
      </c>
      <c r="C43" s="16">
        <f>C41-C42</f>
        <v>169.60331266435185</v>
      </c>
      <c r="D43" s="16">
        <f>D41-D42</f>
        <v>171.53879917000688</v>
      </c>
      <c r="E43" s="16">
        <f>E41-E42</f>
        <v>172.87840826931537</v>
      </c>
      <c r="F43" s="16">
        <f>F41-F42</f>
        <v>174.81336220662607</v>
      </c>
      <c r="G43" s="16">
        <f>G41-G42</f>
        <v>176.15350387427901</v>
      </c>
    </row>
    <row r="44" spans="1:12" x14ac:dyDescent="0.2">
      <c r="A44" s="2"/>
      <c r="B44" s="2" t="s">
        <v>27</v>
      </c>
      <c r="C44" s="16">
        <f>C41*$D$10</f>
        <v>19.742184542940429</v>
      </c>
      <c r="D44" s="16">
        <f>D41*$D$10</f>
        <v>19.967479268466413</v>
      </c>
      <c r="E44" s="16">
        <f>E41*$D$10</f>
        <v>20.123412602777453</v>
      </c>
      <c r="F44" s="16">
        <f>F41*$D$10</f>
        <v>20.348645336221022</v>
      </c>
      <c r="G44" s="16">
        <f>G41*$D$10</f>
        <v>20.504640662614491</v>
      </c>
    </row>
    <row r="45" spans="1:12" x14ac:dyDescent="0.2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">
      <c r="A46" s="2"/>
      <c r="B46" s="2" t="s">
        <v>16</v>
      </c>
      <c r="C46" s="16">
        <f>C45*$D$9</f>
        <v>10.035036293813837</v>
      </c>
      <c r="D46" s="16">
        <f>D45*$D$9</f>
        <v>10.141683836717673</v>
      </c>
      <c r="E46" s="16">
        <f>E45*$D$9</f>
        <v>10.215555151928484</v>
      </c>
      <c r="F46" s="16">
        <f>F45*$D$9</f>
        <v>10.322200906212428</v>
      </c>
      <c r="G46" s="16">
        <f>G45*$D$9</f>
        <v>10.396041225382032</v>
      </c>
    </row>
    <row r="47" spans="1:12" x14ac:dyDescent="0.2">
      <c r="A47" s="2"/>
      <c r="B47" s="2" t="s">
        <v>22</v>
      </c>
      <c r="C47" s="16">
        <f>C45-C46</f>
        <v>172.42016904825593</v>
      </c>
      <c r="D47" s="16">
        <f>D45-D46</f>
        <v>174.2525677399673</v>
      </c>
      <c r="E47" s="16">
        <f>E45-E46</f>
        <v>175.52181124677122</v>
      </c>
      <c r="F47" s="16">
        <f>F45-F46</f>
        <v>177.35417920674081</v>
      </c>
      <c r="G47" s="16">
        <f>G45-G46</f>
        <v>178.62289014520036</v>
      </c>
    </row>
    <row r="48" spans="1:12" x14ac:dyDescent="0.2">
      <c r="A48" s="2"/>
      <c r="B48" s="2" t="s">
        <v>27</v>
      </c>
      <c r="C48" s="16">
        <f>C45*$D$10</f>
        <v>20.070072587627674</v>
      </c>
      <c r="D48" s="16">
        <f>D45*$D$10</f>
        <v>20.283367673435347</v>
      </c>
      <c r="E48" s="16">
        <f>E45*$D$10</f>
        <v>20.431110303856968</v>
      </c>
      <c r="F48" s="16">
        <f>F45*$D$10</f>
        <v>20.644401812424857</v>
      </c>
      <c r="G48" s="16">
        <f>G45*$D$10</f>
        <v>20.792082450764063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">
      <c r="A51" s="2"/>
      <c r="B51" s="2" t="s">
        <v>16</v>
      </c>
      <c r="C51" s="16">
        <f>C50*$D$9</f>
        <v>10.202695669331996</v>
      </c>
      <c r="D51" s="16">
        <f>D50*$D$9</f>
        <v>10.303033729229954</v>
      </c>
      <c r="E51" s="16">
        <f>E50*$D$9</f>
        <v>10.372472610547911</v>
      </c>
      <c r="F51" s="16">
        <f>F50*$D$9</f>
        <v>10.472810670445869</v>
      </c>
      <c r="G51" s="16">
        <f>G50*$D$9</f>
        <v>10.542249551763824</v>
      </c>
    </row>
    <row r="52" spans="1:7" x14ac:dyDescent="0.2">
      <c r="A52" s="2"/>
      <c r="B52" s="2" t="s">
        <v>22</v>
      </c>
      <c r="C52" s="16">
        <f>C50-C51</f>
        <v>175.3008619548861</v>
      </c>
      <c r="D52" s="16">
        <f>D50-D51</f>
        <v>177.02485225676921</v>
      </c>
      <c r="E52" s="16">
        <f>E50-E51</f>
        <v>178.21793849032321</v>
      </c>
      <c r="F52" s="16">
        <f>F50-F51</f>
        <v>179.94192879220628</v>
      </c>
      <c r="G52" s="16">
        <f>G50-G51</f>
        <v>181.13501502576025</v>
      </c>
    </row>
    <row r="53" spans="1:7" x14ac:dyDescent="0.2">
      <c r="A53" s="2"/>
      <c r="B53" s="2" t="s">
        <v>27</v>
      </c>
      <c r="C53" s="16">
        <f>C50*$D$10</f>
        <v>20.405391338663993</v>
      </c>
      <c r="D53" s="16">
        <f>D50*$D$10</f>
        <v>20.606067458459908</v>
      </c>
      <c r="E53" s="16">
        <f>E50*$D$10</f>
        <v>20.744945221095822</v>
      </c>
      <c r="F53" s="16">
        <f>F50*$D$10</f>
        <v>20.945621340891737</v>
      </c>
      <c r="G53" s="16">
        <f>G50*$D$10</f>
        <v>21.084499103527648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">
      <c r="A57" s="2"/>
      <c r="B57" s="2" t="s">
        <v>16</v>
      </c>
      <c r="C57" s="16">
        <f>C56*$D$9</f>
        <v>11.696340652110763</v>
      </c>
      <c r="D57" s="16">
        <f>D56*$D$9</f>
        <v>11.730649395223727</v>
      </c>
      <c r="E57" s="16">
        <f>E56*$D$9</f>
        <v>11.754385838320772</v>
      </c>
      <c r="F57" s="16">
        <f>F56*$D$9</f>
        <v>11.788697231397459</v>
      </c>
      <c r="G57" s="16">
        <f>G56*$D$9</f>
        <v>11.812471195004589</v>
      </c>
    </row>
    <row r="58" spans="1:7" x14ac:dyDescent="0.2">
      <c r="A58" s="2"/>
      <c r="B58" s="2" t="s">
        <v>22</v>
      </c>
      <c r="C58" s="16">
        <f>C56-C57</f>
        <v>200.96439847717582</v>
      </c>
      <c r="D58" s="16">
        <f>D56-D57</f>
        <v>201.55388506338949</v>
      </c>
      <c r="E58" s="16">
        <f>E56-E57</f>
        <v>201.96172031296601</v>
      </c>
      <c r="F58" s="16">
        <f>F56-F57</f>
        <v>202.55125243037452</v>
      </c>
      <c r="G58" s="16">
        <f>G56-G57</f>
        <v>202.95973235053339</v>
      </c>
    </row>
    <row r="59" spans="1:7" x14ac:dyDescent="0.2">
      <c r="A59" s="2"/>
      <c r="B59" s="2" t="s">
        <v>27</v>
      </c>
      <c r="C59" s="16">
        <f>C56*$D$10</f>
        <v>23.392681304221526</v>
      </c>
      <c r="D59" s="16">
        <f>D56*$D$10</f>
        <v>23.461298790447454</v>
      </c>
      <c r="E59" s="16">
        <f>E56*$D$10</f>
        <v>23.508771676641544</v>
      </c>
      <c r="F59" s="16">
        <f>F56*$D$10</f>
        <v>23.577394462794917</v>
      </c>
      <c r="G59" s="16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72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3">
        <f>+'Løntabel oktober 2019'!D7</f>
        <v>3.2343428403410757E-2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2019'!C15/160.33</f>
        <v>158.31338193895277</v>
      </c>
      <c r="D16" s="6">
        <f>+'Løntabel oktober 2019'!D15/160.33</f>
        <v>160.90595685909463</v>
      </c>
      <c r="E16" s="6">
        <f>+'Løntabel oktober 2019'!E15/160.33</f>
        <v>162.70092786075259</v>
      </c>
      <c r="F16" s="6">
        <f>+'Løntabel oktober 2019'!F15/160.33</f>
        <v>165.29357678662637</v>
      </c>
      <c r="G16" s="6">
        <f>+'Løntabel oktober 2019'!G15/160.33</f>
        <v>167.08862324768282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8.7072360066424022</v>
      </c>
      <c r="D17" s="16">
        <f>D16*$D$9</f>
        <v>8.849827627250205</v>
      </c>
      <c r="E17" s="16">
        <f>E16*$D$9</f>
        <v>8.9485510323413919</v>
      </c>
      <c r="F17" s="16">
        <f>F16*$D$9</f>
        <v>9.0911467232644512</v>
      </c>
      <c r="G17" s="16">
        <f>G16*$D$9</f>
        <v>9.1898742786225558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149.60614593231037</v>
      </c>
      <c r="D18" s="16">
        <f>D16-D17</f>
        <v>152.05612923184444</v>
      </c>
      <c r="E18" s="16">
        <f>E16-E17</f>
        <v>153.7523768284112</v>
      </c>
      <c r="F18" s="16">
        <f>F16-F17</f>
        <v>156.20243006336193</v>
      </c>
      <c r="G18" s="16">
        <f>G16-G17</f>
        <v>157.89874896906025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17.414472013284804</v>
      </c>
      <c r="D19" s="16">
        <f>D16*$D$10</f>
        <v>17.69965525450041</v>
      </c>
      <c r="E19" s="16">
        <f>E16*$D$10</f>
        <v>17.897102064682784</v>
      </c>
      <c r="F19" s="16">
        <f>F16*$D$10</f>
        <v>18.182293446528902</v>
      </c>
      <c r="G19" s="16">
        <f>G16*$D$10</f>
        <v>18.379748557245112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2019'!C21/160.33</f>
        <v>170.86867125452139</v>
      </c>
      <c r="D22" s="6">
        <f>+'Løntabel oktober 2019'!D21/160.33</f>
        <v>173.44528253010509</v>
      </c>
      <c r="E22" s="6">
        <f>+'Løntabel oktober 2019'!E21/160.33</f>
        <v>175.22942039134966</v>
      </c>
      <c r="F22" s="6">
        <f>+'Løntabel oktober 2019'!F21/160.33</f>
        <v>177.80603166693339</v>
      </c>
      <c r="G22" s="6">
        <f>+'Løntabel oktober 2019'!G21/160.33</f>
        <v>179.58947792913565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9.3977769189986766</v>
      </c>
      <c r="D23" s="16">
        <f>D22*$D$9</f>
        <v>9.5394905391557803</v>
      </c>
      <c r="E23" s="16">
        <f>E22*$D$9</f>
        <v>9.6376181215242323</v>
      </c>
      <c r="F23" s="16">
        <f>F22*$D$9</f>
        <v>9.7793317416813359</v>
      </c>
      <c r="G23" s="16">
        <f>G22*$D$9</f>
        <v>9.8774212861024608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161.4708943355227</v>
      </c>
      <c r="D24" s="16">
        <f>D22-D23</f>
        <v>163.9057919909493</v>
      </c>
      <c r="E24" s="16">
        <f>E22-E23</f>
        <v>165.59180226982542</v>
      </c>
      <c r="F24" s="16">
        <f>F22-F23</f>
        <v>168.02669992525205</v>
      </c>
      <c r="G24" s="16">
        <f>G22-G23</f>
        <v>169.71205664303318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18.795553837997353</v>
      </c>
      <c r="D25" s="16">
        <f>D22*$D$10</f>
        <v>19.078981078311561</v>
      </c>
      <c r="E25" s="16">
        <f>E22*$D$10</f>
        <v>19.275236243048465</v>
      </c>
      <c r="F25" s="16">
        <f>F22*$D$10</f>
        <v>19.558663483362672</v>
      </c>
      <c r="G25" s="16">
        <f>G22*$D$10</f>
        <v>19.754842572204922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2019'!C26/160.33</f>
        <v>173.6226563630475</v>
      </c>
      <c r="D27" s="6">
        <f>+'Løntabel oktober 2019'!D26/160.33</f>
        <v>176.11861672402148</v>
      </c>
      <c r="E27" s="6">
        <f>+'Løntabel oktober 2019'!E26/160.33</f>
        <v>177.84639348623764</v>
      </c>
      <c r="F27" s="6">
        <f>+'Løntabel oktober 2019'!F26/160.33</f>
        <v>180.34365946374618</v>
      </c>
      <c r="G27" s="6">
        <f>+'Løntabel oktober 2019'!G26/160.33</f>
        <v>182.07136691740644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9.549246099967613</v>
      </c>
      <c r="D28" s="16">
        <f>D27*$D$9</f>
        <v>9.6865239198211821</v>
      </c>
      <c r="E28" s="16">
        <f>E27*$D$9</f>
        <v>9.7815516417430697</v>
      </c>
      <c r="F28" s="16">
        <f>F27*$D$9</f>
        <v>9.9189012705060406</v>
      </c>
      <c r="G28" s="16">
        <f>G27*$D$9</f>
        <v>10.013925180457354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164.07341026307989</v>
      </c>
      <c r="D29" s="16">
        <f>D27-D28</f>
        <v>166.43209280420029</v>
      </c>
      <c r="E29" s="16">
        <f>E27-E28</f>
        <v>168.06484184449457</v>
      </c>
      <c r="F29" s="16">
        <f>F27-F28</f>
        <v>170.42475819324014</v>
      </c>
      <c r="G29" s="16">
        <f>G27-G28</f>
        <v>172.05744173694907</v>
      </c>
      <c r="I29" s="12"/>
      <c r="L29" s="17"/>
    </row>
    <row r="30" spans="1:13" x14ac:dyDescent="0.2">
      <c r="A30" s="2"/>
      <c r="B30" s="2" t="s">
        <v>27</v>
      </c>
      <c r="C30" s="16">
        <f>C27*$D$10</f>
        <v>19.098492199935226</v>
      </c>
      <c r="D30" s="16">
        <f>D27*$D$10</f>
        <v>19.373047839642364</v>
      </c>
      <c r="E30" s="16">
        <f>E27*$D$10</f>
        <v>19.563103283486139</v>
      </c>
      <c r="F30" s="16">
        <f>F27*$D$10</f>
        <v>19.837802541012081</v>
      </c>
      <c r="G30" s="16">
        <f>G27*$D$10</f>
        <v>20.027850360914709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2019'!C31/160.33</f>
        <v>176.43998407448166</v>
      </c>
      <c r="D32" s="6">
        <f>+'Løntabel oktober 2019'!D31/160.33</f>
        <v>178.85078463292362</v>
      </c>
      <c r="E32" s="6">
        <f>+'Løntabel oktober 2019'!E31/160.33</f>
        <v>180.51894034804636</v>
      </c>
      <c r="F32" s="6">
        <f>+'Løntabel oktober 2019'!F31/160.33</f>
        <v>182.9292192066186</v>
      </c>
      <c r="G32" s="6">
        <f>+'Løntabel oktober 2019'!G31/160.33</f>
        <v>184.59743501386137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9.7041991240964904</v>
      </c>
      <c r="D33" s="16">
        <f>D32*$D$9</f>
        <v>9.836793154810799</v>
      </c>
      <c r="E33" s="16">
        <f>E32*$D$9</f>
        <v>9.9285417191425491</v>
      </c>
      <c r="F33" s="16">
        <f>F32*$D$9</f>
        <v>10.061107056364023</v>
      </c>
      <c r="G33" s="16">
        <f>G32*$D$9</f>
        <v>10.152858925762375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166.73578495038515</v>
      </c>
      <c r="D34" s="16">
        <f>D32-D33</f>
        <v>169.01399147811281</v>
      </c>
      <c r="E34" s="16">
        <f>E32-E33</f>
        <v>170.59039862890381</v>
      </c>
      <c r="F34" s="16">
        <f>F32-F33</f>
        <v>172.86811215025457</v>
      </c>
      <c r="G34" s="16">
        <f>G32-G33</f>
        <v>174.44457608809898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19.408398248192981</v>
      </c>
      <c r="D35" s="16">
        <f>D32*$D$10</f>
        <v>19.673586309621598</v>
      </c>
      <c r="E35" s="16">
        <f>E32*$D$10</f>
        <v>19.857083438285098</v>
      </c>
      <c r="F35" s="16">
        <f>F32*$D$10</f>
        <v>20.122214112728045</v>
      </c>
      <c r="G35" s="16">
        <f>G32*$D$10</f>
        <v>20.305717851524751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2019'!C36/160.33</f>
        <v>182.2672853700291</v>
      </c>
      <c r="D37" s="6">
        <f>+'Løntabel oktober 2019'!D36/160.33</f>
        <v>184.48667636377067</v>
      </c>
      <c r="E37" s="6">
        <f>+'Løntabel oktober 2019'!E36/160.33</f>
        <v>186.02304356128641</v>
      </c>
      <c r="F37" s="6">
        <f>+'Løntabel oktober 2019'!F36/160.33</f>
        <v>188.24243455502796</v>
      </c>
      <c r="G37" s="6">
        <f>+'Løntabel oktober 2019'!G36/160.33</f>
        <v>189.77821996055366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10.024700695351601</v>
      </c>
      <c r="D38" s="16">
        <f>D37*$D$9</f>
        <v>10.146767200007387</v>
      </c>
      <c r="E38" s="16">
        <f>E37*$D$9</f>
        <v>10.231267395870752</v>
      </c>
      <c r="F38" s="16">
        <f>F37*$D$9</f>
        <v>10.353333900526538</v>
      </c>
      <c r="G38" s="16">
        <f>G37*$D$9</f>
        <v>10.437802097830451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172.24258467467749</v>
      </c>
      <c r="D39" s="16">
        <f>D37-D38</f>
        <v>174.33990916376328</v>
      </c>
      <c r="E39" s="16">
        <f>E37-E38</f>
        <v>175.79177616541565</v>
      </c>
      <c r="F39" s="16">
        <f>F37-F38</f>
        <v>177.88910065450142</v>
      </c>
      <c r="G39" s="16">
        <f>G37-G38</f>
        <v>179.3404178627232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20.049401390703203</v>
      </c>
      <c r="D40" s="16">
        <f>D37*$D$10</f>
        <v>20.293534400014774</v>
      </c>
      <c r="E40" s="16">
        <f>E37*$D$10</f>
        <v>20.462534791741504</v>
      </c>
      <c r="F40" s="16">
        <f>F37*$D$10</f>
        <v>20.706667801053076</v>
      </c>
      <c r="G40" s="16">
        <f>G37*$D$10</f>
        <v>20.875604195660902</v>
      </c>
    </row>
    <row r="41" spans="1:12" x14ac:dyDescent="0.2">
      <c r="A41" s="4">
        <v>29</v>
      </c>
      <c r="B41" s="5" t="s">
        <v>10</v>
      </c>
      <c r="C41" s="6">
        <f>+'Løntabel oktober 2019'!C40/160.33</f>
        <v>185.27922250210858</v>
      </c>
      <c r="D41" s="6">
        <f>+'Løntabel oktober 2019'!D40/160.33</f>
        <v>187.39360004166036</v>
      </c>
      <c r="E41" s="6">
        <f>+'Løntabel oktober 2019'!E40/160.33</f>
        <v>188.85702506843344</v>
      </c>
      <c r="F41" s="6">
        <f>+'Løntabel oktober 2019'!F40/160.33</f>
        <v>190.97082081599532</v>
      </c>
      <c r="G41" s="6">
        <f>+'Løntabel oktober 2019'!G40/160.33</f>
        <v>192.43482763475842</v>
      </c>
    </row>
    <row r="42" spans="1:12" x14ac:dyDescent="0.2">
      <c r="A42" s="2"/>
      <c r="B42" s="2" t="s">
        <v>16</v>
      </c>
      <c r="C42" s="16">
        <f>C41*$D$9</f>
        <v>10.190357237615972</v>
      </c>
      <c r="D42" s="16">
        <f>D41*$D$9</f>
        <v>10.30664800229132</v>
      </c>
      <c r="E42" s="16">
        <f>E41*$D$9</f>
        <v>10.38713637876384</v>
      </c>
      <c r="F42" s="16">
        <f>F41*$D$9</f>
        <v>10.503395144879743</v>
      </c>
      <c r="G42" s="16">
        <f>G41*$D$9</f>
        <v>10.583915519911713</v>
      </c>
    </row>
    <row r="43" spans="1:12" x14ac:dyDescent="0.2">
      <c r="A43" s="2"/>
      <c r="B43" s="2" t="s">
        <v>22</v>
      </c>
      <c r="C43" s="16">
        <f>C41-C42</f>
        <v>175.0888652644926</v>
      </c>
      <c r="D43" s="16">
        <f>D41-D42</f>
        <v>177.08695203936904</v>
      </c>
      <c r="E43" s="16">
        <f>E41-E42</f>
        <v>178.4698886896696</v>
      </c>
      <c r="F43" s="16">
        <f>F41-F42</f>
        <v>180.46742567111559</v>
      </c>
      <c r="G43" s="16">
        <f>G41-G42</f>
        <v>181.85091211484672</v>
      </c>
    </row>
    <row r="44" spans="1:12" x14ac:dyDescent="0.2">
      <c r="A44" s="2"/>
      <c r="B44" s="2" t="s">
        <v>27</v>
      </c>
      <c r="C44" s="16">
        <f>C41*$D$10</f>
        <v>20.380714475231944</v>
      </c>
      <c r="D44" s="16">
        <f>D41*$D$10</f>
        <v>20.61329600458264</v>
      </c>
      <c r="E44" s="16">
        <f>E41*$D$10</f>
        <v>20.77427275752768</v>
      </c>
      <c r="F44" s="16">
        <f>F41*$D$10</f>
        <v>21.006790289759486</v>
      </c>
      <c r="G44" s="16">
        <f>G41*$D$10</f>
        <v>21.167831039823426</v>
      </c>
    </row>
    <row r="45" spans="1:12" x14ac:dyDescent="0.2">
      <c r="A45" s="4">
        <v>30</v>
      </c>
      <c r="B45" s="5" t="s">
        <v>10</v>
      </c>
      <c r="C45" s="6">
        <f>+'Løntabel oktober 2019'!C44/160.33</f>
        <v>188.35643221288061</v>
      </c>
      <c r="D45" s="6">
        <f>+'Løntabel oktober 2019'!D44/160.33</f>
        <v>190.35819385055595</v>
      </c>
      <c r="E45" s="6">
        <f>+'Løntabel oktober 2019'!E44/160.33</f>
        <v>191.74474961065414</v>
      </c>
      <c r="F45" s="6">
        <f>+'Løntabel oktober 2019'!F44/160.33</f>
        <v>193.74647767614783</v>
      </c>
      <c r="G45" s="6">
        <f>+'Løntabel oktober 2019'!G44/160.33</f>
        <v>195.13245164425604</v>
      </c>
    </row>
    <row r="46" spans="1:12" x14ac:dyDescent="0.2">
      <c r="A46" s="2"/>
      <c r="B46" s="2" t="s">
        <v>16</v>
      </c>
      <c r="C46" s="16">
        <f>C45*$D$9</f>
        <v>10.359603771708434</v>
      </c>
      <c r="D46" s="16">
        <f>D45*$D$9</f>
        <v>10.469700661780577</v>
      </c>
      <c r="E46" s="16">
        <f>E45*$D$9</f>
        <v>10.545961228585977</v>
      </c>
      <c r="F46" s="16">
        <f>F45*$D$9</f>
        <v>10.656056272188131</v>
      </c>
      <c r="G46" s="16">
        <f>G45*$D$9</f>
        <v>10.732284840434081</v>
      </c>
    </row>
    <row r="47" spans="1:12" x14ac:dyDescent="0.2">
      <c r="A47" s="2"/>
      <c r="B47" s="2" t="s">
        <v>22</v>
      </c>
      <c r="C47" s="16">
        <f>C45-C46</f>
        <v>177.99682844117217</v>
      </c>
      <c r="D47" s="16">
        <f>D45-D46</f>
        <v>179.88849318877539</v>
      </c>
      <c r="E47" s="16">
        <f>E45-E46</f>
        <v>181.19878838206816</v>
      </c>
      <c r="F47" s="16">
        <f>F45-F46</f>
        <v>183.09042140395971</v>
      </c>
      <c r="G47" s="16">
        <f>G45-G46</f>
        <v>184.40016680382195</v>
      </c>
    </row>
    <row r="48" spans="1:12" x14ac:dyDescent="0.2">
      <c r="A48" s="2"/>
      <c r="B48" s="2" t="s">
        <v>27</v>
      </c>
      <c r="C48" s="16">
        <f>C45*$D$10</f>
        <v>20.719207543416868</v>
      </c>
      <c r="D48" s="16">
        <f>D45*$D$10</f>
        <v>20.939401323561153</v>
      </c>
      <c r="E48" s="16">
        <f>E45*$D$10</f>
        <v>21.091922457171954</v>
      </c>
      <c r="F48" s="16">
        <f>F45*$D$10</f>
        <v>21.312112544376262</v>
      </c>
      <c r="G48" s="16">
        <f>G45*$D$10</f>
        <v>21.464569680868163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2019'!C49/160.33</f>
        <v>191.50337865881497</v>
      </c>
      <c r="D50" s="6">
        <f>+'Løntabel oktober 2019'!D49/160.33</f>
        <v>193.3867120543496</v>
      </c>
      <c r="E50" s="6">
        <f>+'Løntabel oktober 2019'!E49/160.33</f>
        <v>194.69007155988194</v>
      </c>
      <c r="F50" s="6">
        <f>+'Løntabel oktober 2019'!F49/160.33</f>
        <v>196.57340495541652</v>
      </c>
      <c r="G50" s="6">
        <f>+'Løntabel oktober 2019'!G49/160.33</f>
        <v>197.87676446094883</v>
      </c>
    </row>
    <row r="51" spans="1:7" x14ac:dyDescent="0.2">
      <c r="A51" s="2"/>
      <c r="B51" s="2" t="s">
        <v>16</v>
      </c>
      <c r="C51" s="16">
        <f>C50*$D$9</f>
        <v>10.532685826234824</v>
      </c>
      <c r="D51" s="16">
        <f>D50*$D$9</f>
        <v>10.636269162989228</v>
      </c>
      <c r="E51" s="16">
        <f>E50*$D$9</f>
        <v>10.707953935793507</v>
      </c>
      <c r="F51" s="16">
        <f>F50*$D$9</f>
        <v>10.811537272547909</v>
      </c>
      <c r="G51" s="16">
        <f>G50*$D$9</f>
        <v>10.883222045352186</v>
      </c>
    </row>
    <row r="52" spans="1:7" x14ac:dyDescent="0.2">
      <c r="A52" s="2"/>
      <c r="B52" s="2" t="s">
        <v>22</v>
      </c>
      <c r="C52" s="16">
        <f>C50-C51</f>
        <v>180.97069283258014</v>
      </c>
      <c r="D52" s="16">
        <f>D50-D51</f>
        <v>182.75044289136036</v>
      </c>
      <c r="E52" s="16">
        <f>E50-E51</f>
        <v>183.98211762408843</v>
      </c>
      <c r="F52" s="16">
        <f>F50-F51</f>
        <v>185.76186768286863</v>
      </c>
      <c r="G52" s="16">
        <f>G50-G51</f>
        <v>186.99354241559664</v>
      </c>
    </row>
    <row r="53" spans="1:7" x14ac:dyDescent="0.2">
      <c r="A53" s="2"/>
      <c r="B53" s="2" t="s">
        <v>27</v>
      </c>
      <c r="C53" s="16">
        <f>C50*$D$10</f>
        <v>21.065371652469647</v>
      </c>
      <c r="D53" s="16">
        <f>D50*$D$10</f>
        <v>21.272538325978456</v>
      </c>
      <c r="E53" s="16">
        <f>E50*$D$10</f>
        <v>21.415907871587013</v>
      </c>
      <c r="F53" s="16">
        <f>F50*$D$10</f>
        <v>21.623074545095818</v>
      </c>
      <c r="G53" s="16">
        <f>G50*$D$10</f>
        <v>21.766444090704372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2019'!C55/160.33</f>
        <v>219.53891651953106</v>
      </c>
      <c r="D56" s="6">
        <f>+'Løntabel oktober 2019'!D55/160.33</f>
        <v>220.18288752843017</v>
      </c>
      <c r="E56" s="6">
        <f>+'Løntabel oktober 2019'!E55/160.33</f>
        <v>220.62841772924665</v>
      </c>
      <c r="F56" s="6">
        <f>+'Løntabel oktober 2019'!F55/160.33</f>
        <v>221.27243847764817</v>
      </c>
      <c r="G56" s="6">
        <f>+'Løntabel oktober 2019'!G55/160.33</f>
        <v>221.71867293395582</v>
      </c>
    </row>
    <row r="57" spans="1:7" x14ac:dyDescent="0.2">
      <c r="A57" s="2"/>
      <c r="B57" s="2" t="s">
        <v>16</v>
      </c>
      <c r="C57" s="16">
        <f>C56*$D$9</f>
        <v>12.074640408574208</v>
      </c>
      <c r="D57" s="16">
        <f>D56*$D$9</f>
        <v>12.11005881406366</v>
      </c>
      <c r="E57" s="16">
        <f>E56*$D$9</f>
        <v>12.134562975108565</v>
      </c>
      <c r="F57" s="16">
        <f>F56*$D$9</f>
        <v>12.169984116270649</v>
      </c>
      <c r="G57" s="16">
        <f>G56*$D$9</f>
        <v>12.194527011367571</v>
      </c>
    </row>
    <row r="58" spans="1:7" x14ac:dyDescent="0.2">
      <c r="A58" s="2"/>
      <c r="B58" s="2" t="s">
        <v>22</v>
      </c>
      <c r="C58" s="16">
        <f>C56-C57</f>
        <v>207.46427611095686</v>
      </c>
      <c r="D58" s="16">
        <f>D56-D57</f>
        <v>208.07282871436652</v>
      </c>
      <c r="E58" s="16">
        <f>E56-E57</f>
        <v>208.49385475413808</v>
      </c>
      <c r="F58" s="16">
        <f>F56-F57</f>
        <v>209.10245436137751</v>
      </c>
      <c r="G58" s="16">
        <f>G56-G57</f>
        <v>209.52414592258825</v>
      </c>
    </row>
    <row r="59" spans="1:7" x14ac:dyDescent="0.2">
      <c r="A59" s="2"/>
      <c r="B59" s="2" t="s">
        <v>27</v>
      </c>
      <c r="C59" s="16">
        <f>C56*$D$10</f>
        <v>24.149280817148416</v>
      </c>
      <c r="D59" s="16">
        <f>D56*$D$10</f>
        <v>24.220117628127319</v>
      </c>
      <c r="E59" s="16">
        <f>E56*$D$10</f>
        <v>24.269125950217131</v>
      </c>
      <c r="F59" s="16">
        <f>F56*$D$10</f>
        <v>24.339968232541299</v>
      </c>
      <c r="G59" s="16">
        <f>G56*$D$10</f>
        <v>24.389054022735142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-0.27</v>
      </c>
      <c r="F62" s="2"/>
      <c r="G62" s="21"/>
    </row>
    <row r="63" spans="1:15" x14ac:dyDescent="0.2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15CF-ACCD-47AB-9529-E7B56474E141}">
  <dimension ref="A1:M59"/>
  <sheetViews>
    <sheetView workbookViewId="0">
      <selection activeCell="E39" sqref="E3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84</v>
      </c>
    </row>
    <row r="4" spans="1:13" ht="13.5" thickBot="1" x14ac:dyDescent="0.25">
      <c r="A4" s="14" t="s">
        <v>85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2">
        <f>+'Løntabel oktober 2020'!D7</f>
        <v>6.7407196430266936E-3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2020'!C15/160.33</f>
        <v>159.38052806234268</v>
      </c>
      <c r="D16" s="6">
        <f>+'Løntabel oktober 2020'!D15/160.33</f>
        <v>161.99057880317477</v>
      </c>
      <c r="E16" s="6">
        <f>+'Løntabel oktober 2020'!E15/160.33</f>
        <v>163.79764920112225</v>
      </c>
      <c r="F16" s="6">
        <f>+'Løntabel oktober 2020'!F15/160.33</f>
        <v>166.40777444653813</v>
      </c>
      <c r="G16" s="6">
        <f>+'Løntabel oktober 2020'!G15/160.33</f>
        <v>168.21492081253479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8.7659290434288479</v>
      </c>
      <c r="D17" s="16">
        <f>D16*$D$9</f>
        <v>8.9094818341746116</v>
      </c>
      <c r="E17" s="16">
        <f>E16*$D$9</f>
        <v>9.0088707060617246</v>
      </c>
      <c r="F17" s="16">
        <f>F16*$D$9</f>
        <v>9.1524275945595974</v>
      </c>
      <c r="G17" s="16">
        <f>G16*$D$9</f>
        <v>9.2518206446894133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150.61459901891382</v>
      </c>
      <c r="D18" s="16">
        <f>D16-D17</f>
        <v>153.08109696900016</v>
      </c>
      <c r="E18" s="16">
        <f>E16-E17</f>
        <v>154.78877849506054</v>
      </c>
      <c r="F18" s="16">
        <f>F16-F17</f>
        <v>157.25534685197852</v>
      </c>
      <c r="G18" s="16">
        <f>G16-G17</f>
        <v>158.96310016784537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17.531858086857696</v>
      </c>
      <c r="D19" s="16">
        <f>D16*$D$10</f>
        <v>17.818963668349223</v>
      </c>
      <c r="E19" s="16">
        <f>E16*$D$10</f>
        <v>18.017741412123449</v>
      </c>
      <c r="F19" s="16">
        <f>F16*$D$10</f>
        <v>18.304855189119195</v>
      </c>
      <c r="G19" s="16">
        <f>G16*$D$10</f>
        <v>18.503641289378827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2020'!C21/160.33</f>
        <v>172.02044906322465</v>
      </c>
      <c r="D22" s="6">
        <f>+'Løntabel oktober 2020'!D21/160.33</f>
        <v>174.61442855304611</v>
      </c>
      <c r="E22" s="6">
        <f>+'Løntabel oktober 2020'!E21/160.33</f>
        <v>176.41059278741784</v>
      </c>
      <c r="F22" s="6">
        <f>+'Løntabel oktober 2020'!F21/160.33</f>
        <v>179.00457227723933</v>
      </c>
      <c r="G22" s="6">
        <f>+'Løntabel oktober 2020'!G21/160.33</f>
        <v>180.80004025069348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9.4611246984773558</v>
      </c>
      <c r="D23" s="16">
        <f>D22*$D$9</f>
        <v>9.6037935704175368</v>
      </c>
      <c r="E23" s="16">
        <f>E22*$D$9</f>
        <v>9.7025826033079809</v>
      </c>
      <c r="F23" s="16">
        <f>F22*$D$9</f>
        <v>9.8452514752481637</v>
      </c>
      <c r="G23" s="16">
        <f>G22*$D$9</f>
        <v>9.9440022137881421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162.55932436474728</v>
      </c>
      <c r="D24" s="16">
        <f>D22-D23</f>
        <v>165.01063498262857</v>
      </c>
      <c r="E24" s="16">
        <f>E22-E23</f>
        <v>166.70801018410987</v>
      </c>
      <c r="F24" s="16">
        <f>F22-F23</f>
        <v>169.15932080199116</v>
      </c>
      <c r="G24" s="16">
        <f>G22-G23</f>
        <v>170.85603803690535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18.922249396954712</v>
      </c>
      <c r="D25" s="16">
        <f>D22*$D$10</f>
        <v>19.207587140835074</v>
      </c>
      <c r="E25" s="16">
        <f>E22*$D$10</f>
        <v>19.405165206615962</v>
      </c>
      <c r="F25" s="16">
        <f>F22*$D$10</f>
        <v>19.690502950496327</v>
      </c>
      <c r="G25" s="16">
        <f>G22*$D$10</f>
        <v>19.888004427576284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2020'!C26/160.33</f>
        <v>174.79299801326837</v>
      </c>
      <c r="D27" s="6">
        <f>+'Løntabel oktober 2020'!D26/160.33</f>
        <v>177.30578294327583</v>
      </c>
      <c r="E27" s="6">
        <f>+'Løntabel oktober 2020'!E26/160.33</f>
        <v>179.04520616425182</v>
      </c>
      <c r="F27" s="6">
        <f>+'Løntabel oktober 2020'!F26/160.33</f>
        <v>181.55930551158878</v>
      </c>
      <c r="G27" s="6">
        <f>+'Løntabel oktober 2020'!G26/160.33</f>
        <v>183.29865895681934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9.6136148907297603</v>
      </c>
      <c r="D28" s="16">
        <f>D27*$D$9</f>
        <v>9.7518180618801704</v>
      </c>
      <c r="E28" s="16">
        <f>E27*$D$9</f>
        <v>9.8474863390338498</v>
      </c>
      <c r="F28" s="16">
        <f>F27*$D$9</f>
        <v>9.9857618031373825</v>
      </c>
      <c r="G28" s="16">
        <f>G27*$D$9</f>
        <v>10.081426242625064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165.17938312253861</v>
      </c>
      <c r="D29" s="16">
        <f>D27-D28</f>
        <v>167.55396488139567</v>
      </c>
      <c r="E29" s="16">
        <f>E27-E28</f>
        <v>169.19771982521797</v>
      </c>
      <c r="F29" s="16">
        <f>F27-F28</f>
        <v>171.57354370845138</v>
      </c>
      <c r="G29" s="16">
        <f>G27-G28</f>
        <v>173.21723271419427</v>
      </c>
      <c r="I29" s="12"/>
      <c r="L29" s="17"/>
    </row>
    <row r="30" spans="1:13" x14ac:dyDescent="0.2">
      <c r="A30" s="2"/>
      <c r="B30" s="2" t="s">
        <v>27</v>
      </c>
      <c r="C30" s="16">
        <f>C27*$D$10</f>
        <v>19.227229781459521</v>
      </c>
      <c r="D30" s="16">
        <f>D27*$D$10</f>
        <v>19.503636123760341</v>
      </c>
      <c r="E30" s="16">
        <f>E27*$D$10</f>
        <v>19.6949726780677</v>
      </c>
      <c r="F30" s="16">
        <f>F27*$D$10</f>
        <v>19.971523606274765</v>
      </c>
      <c r="G30" s="16">
        <f>G27*$D$10</f>
        <v>20.162852485250127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2020'!C31/160.33</f>
        <v>177.62931654094783</v>
      </c>
      <c r="D32" s="6">
        <f>+'Løntabel oktober 2020'!D31/160.33</f>
        <v>180.0563676300695</v>
      </c>
      <c r="E32" s="6">
        <f>+'Løntabel oktober 2020'!E31/160.33</f>
        <v>181.73576791518883</v>
      </c>
      <c r="F32" s="6">
        <f>+'Løntabel oktober 2020'!F31/160.33</f>
        <v>184.16229378780818</v>
      </c>
      <c r="G32" s="6">
        <f>+'Løntabel oktober 2020'!G31/160.33</f>
        <v>185.84175457011168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9.7696124097521313</v>
      </c>
      <c r="D33" s="16">
        <f>D32*$D$9</f>
        <v>9.9031002196538225</v>
      </c>
      <c r="E33" s="16">
        <f>E32*$D$9</f>
        <v>9.9954672353353864</v>
      </c>
      <c r="F33" s="16">
        <f>F32*$D$9</f>
        <v>10.128926158329451</v>
      </c>
      <c r="G33" s="16">
        <f>G32*$D$9</f>
        <v>10.221296501356143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167.85970413119568</v>
      </c>
      <c r="D34" s="16">
        <f>D32-D33</f>
        <v>170.15326741041568</v>
      </c>
      <c r="E34" s="16">
        <f>E32-E33</f>
        <v>171.74030067985345</v>
      </c>
      <c r="F34" s="16">
        <f>F32-F33</f>
        <v>174.03336762947873</v>
      </c>
      <c r="G34" s="16">
        <f>G32-G33</f>
        <v>175.62045806875554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19.539224819504263</v>
      </c>
      <c r="D35" s="16">
        <f>D32*$D$10</f>
        <v>19.806200439307645</v>
      </c>
      <c r="E35" s="16">
        <f>E32*$D$10</f>
        <v>19.990934470670773</v>
      </c>
      <c r="F35" s="16">
        <f>F32*$D$10</f>
        <v>20.257852316658902</v>
      </c>
      <c r="G35" s="16">
        <f>G32*$D$10</f>
        <v>20.442593002712286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2020'!C36/160.33</f>
        <v>183.49589804080404</v>
      </c>
      <c r="D37" s="6">
        <f>+'Løntabel oktober 2020'!D36/160.33</f>
        <v>185.73024932701267</v>
      </c>
      <c r="E37" s="6">
        <f>+'Løntabel oktober 2020'!E36/160.33</f>
        <v>187.2769727450756</v>
      </c>
      <c r="F37" s="6">
        <f>+'Løntabel oktober 2020'!F36/160.33</f>
        <v>189.5113240312842</v>
      </c>
      <c r="G37" s="6">
        <f>+'Løntabel oktober 2020'!G36/160.33</f>
        <v>191.05746173566041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10.092274392244223</v>
      </c>
      <c r="D38" s="16">
        <f>D37*$D$9</f>
        <v>10.215163712985698</v>
      </c>
      <c r="E38" s="16">
        <f>E37*$D$9</f>
        <v>10.300233500979157</v>
      </c>
      <c r="F38" s="16">
        <f>F37*$D$9</f>
        <v>10.42312282172063</v>
      </c>
      <c r="G38" s="16">
        <f>G37*$D$9</f>
        <v>10.508160395461323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173.4036236485598</v>
      </c>
      <c r="D39" s="16">
        <f>D37-D38</f>
        <v>175.51508561402699</v>
      </c>
      <c r="E39" s="16">
        <f>E37-E38</f>
        <v>176.97673924409645</v>
      </c>
      <c r="F39" s="16">
        <f>F37-F38</f>
        <v>179.08820120956358</v>
      </c>
      <c r="G39" s="16">
        <f>G37-G38</f>
        <v>180.54930134019909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20.184548784488445</v>
      </c>
      <c r="D40" s="16">
        <f>D37*$D$10</f>
        <v>20.430327425971395</v>
      </c>
      <c r="E40" s="16">
        <f>E37*$D$10</f>
        <v>20.600467001958314</v>
      </c>
      <c r="F40" s="16">
        <f>F37*$D$10</f>
        <v>20.846245643441261</v>
      </c>
      <c r="G40" s="16">
        <f>G37*$D$10</f>
        <v>21.016320790922645</v>
      </c>
    </row>
    <row r="41" spans="1:12" x14ac:dyDescent="0.2">
      <c r="A41" s="4">
        <v>29</v>
      </c>
      <c r="B41" s="5" t="s">
        <v>10</v>
      </c>
      <c r="C41" s="6">
        <f>+'Løntabel oktober 2020'!C40/160.33</f>
        <v>186.52813779667326</v>
      </c>
      <c r="D41" s="6">
        <f>+'Løntabel oktober 2020'!D40/160.33</f>
        <v>188.6567677624387</v>
      </c>
      <c r="E41" s="6">
        <f>+'Løntabel oktober 2020'!E40/160.33</f>
        <v>190.13005732703581</v>
      </c>
      <c r="F41" s="6">
        <f>+'Løntabel oktober 2020'!F40/160.33</f>
        <v>192.25810157911462</v>
      </c>
      <c r="G41" s="6">
        <f>+'Løntabel oktober 2020'!G40/160.33</f>
        <v>193.73197685739851</v>
      </c>
    </row>
    <row r="42" spans="1:12" x14ac:dyDescent="0.2">
      <c r="A42" s="2"/>
      <c r="B42" s="2" t="s">
        <v>16</v>
      </c>
      <c r="C42" s="16">
        <f>C41*$D$9</f>
        <v>10.259047578817029</v>
      </c>
      <c r="D42" s="16">
        <f>D41*$D$9</f>
        <v>10.376122226934129</v>
      </c>
      <c r="E42" s="16">
        <f>E41*$D$9</f>
        <v>10.457153152986971</v>
      </c>
      <c r="F42" s="16">
        <f>F41*$D$9</f>
        <v>10.574195586851305</v>
      </c>
      <c r="G42" s="16">
        <f>G41*$D$9</f>
        <v>10.655258727156918</v>
      </c>
    </row>
    <row r="43" spans="1:12" x14ac:dyDescent="0.2">
      <c r="A43" s="2"/>
      <c r="B43" s="2" t="s">
        <v>22</v>
      </c>
      <c r="C43" s="16">
        <f>C41-C42</f>
        <v>176.26909021785625</v>
      </c>
      <c r="D43" s="16">
        <f>D41-D42</f>
        <v>178.28064553550456</v>
      </c>
      <c r="E43" s="16">
        <f>E41-E42</f>
        <v>179.67290417404885</v>
      </c>
      <c r="F43" s="16">
        <f>F41-F42</f>
        <v>181.68390599226331</v>
      </c>
      <c r="G43" s="16">
        <f>G41-G42</f>
        <v>183.0767181302416</v>
      </c>
    </row>
    <row r="44" spans="1:12" x14ac:dyDescent="0.2">
      <c r="A44" s="2"/>
      <c r="B44" s="2" t="s">
        <v>27</v>
      </c>
      <c r="C44" s="16">
        <f>C41*$D$10</f>
        <v>20.518095157634058</v>
      </c>
      <c r="D44" s="16">
        <f>D41*$D$10</f>
        <v>20.752244453868258</v>
      </c>
      <c r="E44" s="16">
        <f>E41*$D$10</f>
        <v>20.914306305973941</v>
      </c>
      <c r="F44" s="16">
        <f>F41*$D$10</f>
        <v>21.14839117370261</v>
      </c>
      <c r="G44" s="16">
        <f>G41*$D$10</f>
        <v>21.310517454313835</v>
      </c>
    </row>
    <row r="45" spans="1:12" x14ac:dyDescent="0.2">
      <c r="A45" s="4">
        <v>30</v>
      </c>
      <c r="B45" s="5" t="s">
        <v>10</v>
      </c>
      <c r="C45" s="6">
        <f>+'Løntabel oktober 2020'!C44/160.33</f>
        <v>189.62609011538842</v>
      </c>
      <c r="D45" s="6">
        <f>+'Løntabel oktober 2020'!D44/160.33</f>
        <v>191.64134506705551</v>
      </c>
      <c r="E45" s="6">
        <f>+'Løntabel oktober 2020'!E44/160.33</f>
        <v>193.03724721080195</v>
      </c>
      <c r="F45" s="6">
        <f>+'Løntabel oktober 2020'!F44/160.33</f>
        <v>195.05246836398669</v>
      </c>
      <c r="G45" s="6">
        <f>+'Løntabel oktober 2020'!G44/160.33</f>
        <v>196.44778479404644</v>
      </c>
    </row>
    <row r="46" spans="1:12" x14ac:dyDescent="0.2">
      <c r="A46" s="2"/>
      <c r="B46" s="2" t="s">
        <v>16</v>
      </c>
      <c r="C46" s="16">
        <f>C45*$D$9</f>
        <v>10.429434956346363</v>
      </c>
      <c r="D46" s="16">
        <f>D45*$D$9</f>
        <v>10.540273978688052</v>
      </c>
      <c r="E46" s="16">
        <f>E45*$D$9</f>
        <v>10.617048596594108</v>
      </c>
      <c r="F46" s="16">
        <f>F45*$D$9</f>
        <v>10.727885760019268</v>
      </c>
      <c r="G46" s="16">
        <f>G45*$D$9</f>
        <v>10.804628163672554</v>
      </c>
    </row>
    <row r="47" spans="1:12" x14ac:dyDescent="0.2">
      <c r="A47" s="2"/>
      <c r="B47" s="2" t="s">
        <v>22</v>
      </c>
      <c r="C47" s="16">
        <f>C45-C46</f>
        <v>179.19665515904205</v>
      </c>
      <c r="D47" s="16">
        <f>D45-D46</f>
        <v>181.10107108836746</v>
      </c>
      <c r="E47" s="16">
        <f>E45-E46</f>
        <v>182.42019861420783</v>
      </c>
      <c r="F47" s="16">
        <f>F45-F46</f>
        <v>184.32458260396743</v>
      </c>
      <c r="G47" s="16">
        <f>G45-G46</f>
        <v>185.64315663037388</v>
      </c>
    </row>
    <row r="48" spans="1:12" x14ac:dyDescent="0.2">
      <c r="A48" s="2"/>
      <c r="B48" s="2" t="s">
        <v>27</v>
      </c>
      <c r="C48" s="16">
        <f>C45*$D$10</f>
        <v>20.858869912692725</v>
      </c>
      <c r="D48" s="16">
        <f>D45*$D$10</f>
        <v>21.080547957376105</v>
      </c>
      <c r="E48" s="16">
        <f>E45*$D$10</f>
        <v>21.234097193188216</v>
      </c>
      <c r="F48" s="16">
        <f>F45*$D$10</f>
        <v>21.455771520038535</v>
      </c>
      <c r="G48" s="16">
        <f>G45*$D$10</f>
        <v>21.609256327345108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2020'!C49/160.33</f>
        <v>192.79424924504642</v>
      </c>
      <c r="D50" s="6">
        <f>+'Løntabel oktober 2020'!D49/160.33</f>
        <v>194.69027766299473</v>
      </c>
      <c r="E50" s="6">
        <f>+'Løntabel oktober 2020'!E49/160.33</f>
        <v>196.00242274954789</v>
      </c>
      <c r="F50" s="6">
        <f>+'Løntabel oktober 2020'!F49/160.33</f>
        <v>197.89845116749618</v>
      </c>
      <c r="G50" s="6">
        <f>+'Løntabel oktober 2020'!G49/160.33</f>
        <v>199.21059625404934</v>
      </c>
    </row>
    <row r="51" spans="1:7" x14ac:dyDescent="0.2">
      <c r="A51" s="2"/>
      <c r="B51" s="2" t="s">
        <v>16</v>
      </c>
      <c r="C51" s="16">
        <f>C50*$D$9</f>
        <v>10.603683708477552</v>
      </c>
      <c r="D51" s="16">
        <f>D50*$D$9</f>
        <v>10.70796527146471</v>
      </c>
      <c r="E51" s="16">
        <f>E50*$D$9</f>
        <v>10.780133251225134</v>
      </c>
      <c r="F51" s="16">
        <f>F50*$D$9</f>
        <v>10.88441481421229</v>
      </c>
      <c r="G51" s="16">
        <f>G50*$D$9</f>
        <v>10.956582793972714</v>
      </c>
    </row>
    <row r="52" spans="1:7" x14ac:dyDescent="0.2">
      <c r="A52" s="2"/>
      <c r="B52" s="2" t="s">
        <v>22</v>
      </c>
      <c r="C52" s="16">
        <f>C50-C51</f>
        <v>182.19056553656887</v>
      </c>
      <c r="D52" s="16">
        <f>D50-D51</f>
        <v>183.98231239153003</v>
      </c>
      <c r="E52" s="16">
        <f>E50-E51</f>
        <v>185.22228949832277</v>
      </c>
      <c r="F52" s="16">
        <f>F50-F51</f>
        <v>187.0140363532839</v>
      </c>
      <c r="G52" s="16">
        <f>G50-G51</f>
        <v>188.25401346007664</v>
      </c>
    </row>
    <row r="53" spans="1:7" x14ac:dyDescent="0.2">
      <c r="A53" s="2"/>
      <c r="B53" s="2" t="s">
        <v>27</v>
      </c>
      <c r="C53" s="16">
        <f>C50*$D$10</f>
        <v>21.207367416955105</v>
      </c>
      <c r="D53" s="16">
        <f>D50*$D$10</f>
        <v>21.41593054292942</v>
      </c>
      <c r="E53" s="16">
        <f>E50*$D$10</f>
        <v>21.560266502450268</v>
      </c>
      <c r="F53" s="16">
        <f>F50*$D$10</f>
        <v>21.76882962842458</v>
      </c>
      <c r="G53" s="16">
        <f>G50*$D$10</f>
        <v>21.913165587945429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2020'!C55/160.33</f>
        <v>221.0187668065231</v>
      </c>
      <c r="D56" s="6">
        <f>+'Løntabel oktober 2020'!D55/160.33</f>
        <v>221.66707864345142</v>
      </c>
      <c r="E56" s="6">
        <f>+'Løntabel oktober 2020'!E55/160.33</f>
        <v>222.11561203844408</v>
      </c>
      <c r="F56" s="6">
        <f>+'Løntabel oktober 2020'!F55/160.33</f>
        <v>222.76397395015485</v>
      </c>
      <c r="G56" s="6">
        <f>+'Løntabel oktober 2020'!G55/160.33</f>
        <v>223.2132163478276</v>
      </c>
    </row>
    <row r="57" spans="1:7" x14ac:dyDescent="0.2">
      <c r="A57" s="2"/>
      <c r="B57" s="2" t="s">
        <v>16</v>
      </c>
      <c r="C57" s="16">
        <f>C56*$D$9</f>
        <v>12.156032174358771</v>
      </c>
      <c r="D57" s="16">
        <f>D56*$D$9</f>
        <v>12.191689325389827</v>
      </c>
      <c r="E57" s="16">
        <f>E56*$D$9</f>
        <v>12.216358662114425</v>
      </c>
      <c r="F57" s="16">
        <f>F56*$D$9</f>
        <v>12.252018567258517</v>
      </c>
      <c r="G57" s="16">
        <f>G56*$D$9</f>
        <v>12.276726899130518</v>
      </c>
    </row>
    <row r="58" spans="1:7" x14ac:dyDescent="0.2">
      <c r="A58" s="2"/>
      <c r="B58" s="2" t="s">
        <v>22</v>
      </c>
      <c r="C58" s="16">
        <f>C56-C57</f>
        <v>208.86273463216435</v>
      </c>
      <c r="D58" s="16">
        <f>D56-D57</f>
        <v>209.47538931806159</v>
      </c>
      <c r="E58" s="16">
        <f>E56-E57</f>
        <v>209.89925337632965</v>
      </c>
      <c r="F58" s="16">
        <f>F56-F57</f>
        <v>210.51195538289633</v>
      </c>
      <c r="G58" s="16">
        <f>G56-G57</f>
        <v>210.93648944869707</v>
      </c>
    </row>
    <row r="59" spans="1:7" x14ac:dyDescent="0.2">
      <c r="A59" s="2"/>
      <c r="B59" s="2" t="s">
        <v>27</v>
      </c>
      <c r="C59" s="16">
        <f>C56*$D$10</f>
        <v>24.312064348717541</v>
      </c>
      <c r="D59" s="16">
        <f>D56*$D$10</f>
        <v>24.383378650779655</v>
      </c>
      <c r="E59" s="16">
        <f>E56*$D$10</f>
        <v>24.43271732422885</v>
      </c>
      <c r="F59" s="16">
        <f>F56*$D$10</f>
        <v>24.504037134517034</v>
      </c>
      <c r="G59" s="16">
        <f>G56*$D$10</f>
        <v>24.553453798261035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E598-9A97-46CC-A542-3DEB14D02A4A}">
  <dimension ref="A1:X237"/>
  <sheetViews>
    <sheetView workbookViewId="0">
      <selection activeCell="D23" sqref="D2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3.5703125" style="14" bestFit="1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84</v>
      </c>
    </row>
    <row r="3" spans="1:20" x14ac:dyDescent="0.2">
      <c r="F3" s="2"/>
    </row>
    <row r="4" spans="1:20" ht="13.5" thickBot="1" x14ac:dyDescent="0.25">
      <c r="A4" s="14" t="s">
        <v>85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31">
        <v>0.02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4" t="s">
        <v>16</v>
      </c>
      <c r="C17" s="16">
        <v>1433.5502316036061</v>
      </c>
      <c r="D17" s="16">
        <v>1457.0263669226799</v>
      </c>
      <c r="E17" s="16">
        <v>1473.2800851089339</v>
      </c>
      <c r="F17" s="16">
        <v>1496.7568905604553</v>
      </c>
      <c r="G17" s="16"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4" t="s">
        <v>22</v>
      </c>
      <c r="C18" s="16">
        <v>24630.999433916502</v>
      </c>
      <c r="D18" s="16">
        <v>25034.362122580591</v>
      </c>
      <c r="E18" s="16">
        <v>25313.630553235318</v>
      </c>
      <c r="F18" s="16">
        <v>25717.004755993275</v>
      </c>
      <c r="G18" s="16"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7"/>
      <c r="P18" s="7"/>
      <c r="Q18" s="7"/>
      <c r="R18" s="7"/>
      <c r="S18" s="7"/>
    </row>
    <row r="19" spans="1:24" x14ac:dyDescent="0.2">
      <c r="A19" s="2"/>
      <c r="B19" s="14" t="s">
        <v>27</v>
      </c>
      <c r="C19" s="16">
        <v>2867.1004632072122</v>
      </c>
      <c r="D19" s="16">
        <v>2914.0527338453599</v>
      </c>
      <c r="E19" s="16">
        <v>2946.5601702178678</v>
      </c>
      <c r="F19" s="16">
        <v>2993.5137811209106</v>
      </c>
      <c r="G19" s="16">
        <v>3026.0225840846297</v>
      </c>
      <c r="H19" s="21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6">
        <v>1547.240165365012</v>
      </c>
      <c r="D23" s="16">
        <v>1570.5717476079446</v>
      </c>
      <c r="E23" s="16">
        <v>1586.7273701641361</v>
      </c>
      <c r="F23" s="16">
        <v>1610.058952407069</v>
      </c>
      <c r="G23" s="16">
        <v>1626.208312435386</v>
      </c>
      <c r="H23" s="21"/>
      <c r="I23" s="2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6">
        <v>26584.399204907932</v>
      </c>
      <c r="D24" s="16">
        <v>26985.278208900141</v>
      </c>
      <c r="E24" s="16">
        <v>27262.861178274703</v>
      </c>
      <c r="F24" s="16">
        <v>27663.740182266913</v>
      </c>
      <c r="G24" s="16">
        <v>27941.21555002618</v>
      </c>
      <c r="H24" s="21"/>
      <c r="I24" s="2" t="s">
        <v>86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6">
        <v>3094.480330730024</v>
      </c>
      <c r="D25" s="16">
        <v>3141.1434952158893</v>
      </c>
      <c r="E25" s="16">
        <v>3173.4547403282722</v>
      </c>
      <c r="F25" s="16">
        <v>3220.117904814138</v>
      </c>
      <c r="G25" s="16">
        <v>3252.416624870772</v>
      </c>
      <c r="H25" s="21"/>
      <c r="I25" s="2" t="s">
        <v>45</v>
      </c>
      <c r="K25" s="14" t="s">
        <v>46</v>
      </c>
      <c r="L25" s="14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20"/>
      <c r="I27" s="2" t="s">
        <v>51</v>
      </c>
      <c r="L27" s="14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6">
        <v>1572.1778929393165</v>
      </c>
      <c r="D28" s="16">
        <v>1594.7791696584727</v>
      </c>
      <c r="E28" s="16">
        <v>1610.4244344320432</v>
      </c>
      <c r="F28" s="16">
        <v>1633.0375336949569</v>
      </c>
      <c r="G28" s="16">
        <v>1648.6821708696782</v>
      </c>
      <c r="H28" s="21"/>
      <c r="I28" s="32" t="s">
        <v>53</v>
      </c>
      <c r="L28" s="14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6">
        <v>27012.874705957351</v>
      </c>
      <c r="D29" s="16">
        <v>27401.205733222851</v>
      </c>
      <c r="E29" s="16">
        <v>27670.019827968743</v>
      </c>
      <c r="F29" s="16">
        <v>28058.55398803153</v>
      </c>
      <c r="G29" s="16">
        <v>28327.357299488107</v>
      </c>
      <c r="H29" s="21"/>
      <c r="I29" s="32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6">
        <v>3144.355785878633</v>
      </c>
      <c r="D30" s="16">
        <v>3189.5583393169454</v>
      </c>
      <c r="E30" s="16">
        <v>3220.8488688640864</v>
      </c>
      <c r="F30" s="16">
        <v>3266.0750673899138</v>
      </c>
      <c r="G30" s="16">
        <v>3297.3643417393564</v>
      </c>
      <c r="H30" s="21"/>
      <c r="I30" s="32" t="s">
        <v>55</v>
      </c>
      <c r="L30" s="2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2" t="s">
        <v>57</v>
      </c>
      <c r="L31" s="14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20"/>
      <c r="I32" s="20"/>
      <c r="J32" s="20"/>
      <c r="K32" s="20"/>
      <c r="L32" s="14" t="s">
        <v>59</v>
      </c>
      <c r="O32" s="7"/>
      <c r="P32" s="7"/>
      <c r="Q32" s="7"/>
      <c r="R32" s="7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1597.6891968086704</v>
      </c>
      <c r="D33" s="16">
        <v>1619.5193393814395</v>
      </c>
      <c r="E33" s="16">
        <v>1634.6247270781489</v>
      </c>
      <c r="F33" s="16">
        <v>1656.4501455842601</v>
      </c>
      <c r="G33" s="16">
        <v>1671.556077423679</v>
      </c>
      <c r="H33" s="21"/>
      <c r="L33" s="14" t="s">
        <v>60</v>
      </c>
      <c r="O33" s="7"/>
      <c r="P33" s="7"/>
      <c r="Q33" s="7"/>
      <c r="R33" s="7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27451.2052906217</v>
      </c>
      <c r="D34" s="16">
        <v>27826.286831190188</v>
      </c>
      <c r="E34" s="16">
        <v>28085.824856160922</v>
      </c>
      <c r="F34" s="16">
        <v>28460.825228675014</v>
      </c>
      <c r="G34" s="16">
        <v>28720.372603006846</v>
      </c>
      <c r="H34" s="33"/>
      <c r="L34" s="14" t="s">
        <v>61</v>
      </c>
      <c r="O34" s="7"/>
      <c r="P34" s="7"/>
      <c r="Q34" s="7"/>
      <c r="R34" s="7"/>
      <c r="S34" s="7"/>
      <c r="T34" s="20"/>
      <c r="U34" s="20"/>
      <c r="V34" s="31"/>
      <c r="W34" s="31"/>
      <c r="X34" s="20"/>
    </row>
    <row r="35" spans="1:24" x14ac:dyDescent="0.2">
      <c r="A35" s="2"/>
      <c r="B35" s="2" t="s">
        <v>27</v>
      </c>
      <c r="C35" s="16">
        <v>3195.3783936173409</v>
      </c>
      <c r="D35" s="16">
        <v>3239.038678762879</v>
      </c>
      <c r="E35" s="16">
        <v>3269.2494541562978</v>
      </c>
      <c r="F35" s="16">
        <v>3312.9002911685202</v>
      </c>
      <c r="G35" s="16">
        <v>3343.1121548473579</v>
      </c>
      <c r="H35" s="21"/>
      <c r="L35" s="14" t="s">
        <v>62</v>
      </c>
      <c r="O35" s="7"/>
      <c r="P35" s="7"/>
      <c r="Q35" s="7"/>
      <c r="R35" s="7"/>
      <c r="S35" s="7"/>
      <c r="T35" s="20"/>
      <c r="U35" s="20"/>
      <c r="V35" s="20"/>
      <c r="W35" s="20"/>
      <c r="X35" s="20"/>
    </row>
    <row r="36" spans="1:24" x14ac:dyDescent="0.2">
      <c r="A36" s="14" t="s">
        <v>28</v>
      </c>
      <c r="H36" s="21"/>
      <c r="L36" s="14" t="s">
        <v>63</v>
      </c>
      <c r="O36" s="7"/>
      <c r="P36" s="7"/>
      <c r="Q36" s="7"/>
      <c r="R36" s="7"/>
      <c r="S36" s="7"/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20"/>
      <c r="I37" s="20"/>
      <c r="J37" s="20"/>
      <c r="K37" s="20"/>
      <c r="L37" s="14" t="s">
        <v>64</v>
      </c>
      <c r="O37" s="7"/>
      <c r="P37" s="7"/>
      <c r="Q37" s="7"/>
      <c r="R37" s="7"/>
      <c r="S37" s="7"/>
    </row>
    <row r="38" spans="1:24" x14ac:dyDescent="0.2">
      <c r="A38" s="2"/>
      <c r="B38" s="2" t="s">
        <v>16</v>
      </c>
      <c r="C38" s="16">
        <v>1623.7855488816115</v>
      </c>
      <c r="D38" s="16">
        <v>1644.7754156401975</v>
      </c>
      <c r="E38" s="16">
        <v>1659.3018469267513</v>
      </c>
      <c r="F38" s="16">
        <v>1680.2917136853371</v>
      </c>
      <c r="G38" s="16">
        <v>1694.8181449718913</v>
      </c>
      <c r="H38" s="21"/>
      <c r="L38" s="2" t="s">
        <v>65</v>
      </c>
      <c r="O38" s="7"/>
      <c r="P38" s="7"/>
      <c r="Q38" s="7"/>
      <c r="R38" s="7"/>
      <c r="S38" s="7"/>
    </row>
    <row r="39" spans="1:24" x14ac:dyDescent="0.2">
      <c r="A39" s="2"/>
      <c r="B39" s="2" t="s">
        <v>22</v>
      </c>
      <c r="C39" s="16">
        <v>27899.588067147688</v>
      </c>
      <c r="D39" s="16">
        <v>28260.232141454304</v>
      </c>
      <c r="E39" s="16">
        <v>28509.822642650543</v>
      </c>
      <c r="F39" s="16">
        <v>28870.466716957155</v>
      </c>
      <c r="G39" s="16">
        <v>29120.057218153408</v>
      </c>
      <c r="H39" s="21"/>
      <c r="L39" s="14" t="s">
        <v>66</v>
      </c>
      <c r="O39" s="7"/>
      <c r="P39" s="7"/>
      <c r="Q39" s="7"/>
      <c r="R39" s="7"/>
      <c r="S39" s="7"/>
    </row>
    <row r="40" spans="1:24" x14ac:dyDescent="0.2">
      <c r="A40" s="2"/>
      <c r="B40" s="2" t="s">
        <v>27</v>
      </c>
      <c r="C40" s="16">
        <v>3247.571097763223</v>
      </c>
      <c r="D40" s="16">
        <v>3289.550831280395</v>
      </c>
      <c r="E40" s="16">
        <v>3318.6036938535026</v>
      </c>
      <c r="F40" s="16">
        <v>3360.5834273706741</v>
      </c>
      <c r="G40" s="16">
        <v>3389.6362899437827</v>
      </c>
      <c r="H40" s="21"/>
      <c r="I40" s="21"/>
      <c r="J40" s="21"/>
      <c r="K40" s="21"/>
      <c r="M40" s="21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20"/>
      <c r="I42" s="34"/>
      <c r="J42" s="34"/>
      <c r="K42" s="34"/>
      <c r="L42" s="35"/>
      <c r="M42" s="20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6">
        <v>1650.4562403746866</v>
      </c>
      <c r="D43" s="16">
        <v>1670.553142065057</v>
      </c>
      <c r="E43" s="16">
        <v>1684.4651659562282</v>
      </c>
      <c r="F43" s="16">
        <v>1704.5620676465985</v>
      </c>
      <c r="G43" s="16">
        <v>1718.4688233284003</v>
      </c>
      <c r="H43" s="36"/>
      <c r="I43" s="36"/>
      <c r="J43" s="36"/>
      <c r="K43" s="36"/>
      <c r="L43" s="36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6">
        <v>28357.839039165068</v>
      </c>
      <c r="D44" s="16">
        <v>28703.140350026886</v>
      </c>
      <c r="E44" s="16">
        <v>28942.174215066101</v>
      </c>
      <c r="F44" s="16">
        <v>29287.475525927919</v>
      </c>
      <c r="G44" s="16">
        <v>29526.418873551607</v>
      </c>
      <c r="H44" s="21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6">
        <v>3300.9124807493731</v>
      </c>
      <c r="D45" s="16">
        <v>3341.1062841301141</v>
      </c>
      <c r="E45" s="16">
        <v>3368.9303319124565</v>
      </c>
      <c r="F45" s="16">
        <v>3409.124135293197</v>
      </c>
      <c r="G45" s="16">
        <v>3436.9376466568006</v>
      </c>
      <c r="H45" s="21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21"/>
      <c r="I46" s="21"/>
      <c r="J46" s="21"/>
      <c r="K46" s="21"/>
      <c r="L46" s="21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6">
        <v>1677.7297602779693</v>
      </c>
      <c r="D47" s="16">
        <v>1696.8757501772359</v>
      </c>
      <c r="E47" s="16">
        <v>1710.127272318769</v>
      </c>
      <c r="F47" s="16">
        <v>1729.2679940086671</v>
      </c>
      <c r="G47" s="16">
        <v>1742.52478435957</v>
      </c>
      <c r="H47" s="21"/>
      <c r="I47" s="21"/>
      <c r="J47" s="21"/>
      <c r="K47" s="21"/>
      <c r="L47" s="21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6">
        <v>28826.44769932147</v>
      </c>
      <c r="D48" s="16">
        <v>29155.410616681602</v>
      </c>
      <c r="E48" s="16">
        <v>29383.09586074976</v>
      </c>
      <c r="F48" s="16">
        <v>29711.968260694372</v>
      </c>
      <c r="G48" s="16">
        <v>29939.744022178067</v>
      </c>
      <c r="H48" s="21"/>
      <c r="I48" s="21"/>
      <c r="J48" s="21"/>
      <c r="K48" s="21"/>
      <c r="L48" s="21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6">
        <v>3355.4595205559385</v>
      </c>
      <c r="D49" s="16">
        <v>3393.7515003544718</v>
      </c>
      <c r="E49" s="16">
        <v>3420.2545446375379</v>
      </c>
      <c r="F49" s="16">
        <v>3458.5359880173341</v>
      </c>
      <c r="G49" s="16">
        <v>3485.0495687191401</v>
      </c>
      <c r="H49" s="21"/>
      <c r="I49" s="21"/>
      <c r="J49" s="21"/>
      <c r="K49" s="21"/>
      <c r="L49" s="21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21"/>
      <c r="I50" s="21"/>
      <c r="J50" s="21"/>
      <c r="K50" s="21"/>
      <c r="L50" s="21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6">
        <v>1705.5943326820327</v>
      </c>
      <c r="D51" s="16">
        <v>1723.7205695431169</v>
      </c>
      <c r="E51" s="16">
        <v>1736.276029521772</v>
      </c>
      <c r="F51" s="16">
        <v>1754.4019623819672</v>
      </c>
      <c r="G51" s="16">
        <v>1766.9521541512531</v>
      </c>
      <c r="H51" s="21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6">
        <v>29305.211716082198</v>
      </c>
      <c r="D52" s="16">
        <v>29616.653422149917</v>
      </c>
      <c r="E52" s="16">
        <v>29832.379052692264</v>
      </c>
      <c r="F52" s="16">
        <v>30143.815535471982</v>
      </c>
      <c r="G52" s="16">
        <v>30359.450648598802</v>
      </c>
      <c r="H52" s="21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6">
        <v>3411.1886653640654</v>
      </c>
      <c r="D53" s="16">
        <v>3447.4411390862338</v>
      </c>
      <c r="E53" s="16">
        <v>3472.552059043544</v>
      </c>
      <c r="F53" s="16">
        <v>3508.8039247639344</v>
      </c>
      <c r="G53" s="16">
        <v>3533.9043083025063</v>
      </c>
      <c r="H53" s="21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21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6">
        <v>1734.0903811598105</v>
      </c>
      <c r="D56" s="16">
        <v>1751.144233413416</v>
      </c>
      <c r="E56" s="16">
        <v>1762.9463394523045</v>
      </c>
      <c r="F56" s="16">
        <v>1780.0001917059096</v>
      </c>
      <c r="G56" s="16">
        <v>1791.8022977447981</v>
      </c>
      <c r="H56" s="21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6">
        <v>29794.825639927651</v>
      </c>
      <c r="D57" s="16">
        <v>30087.841828648692</v>
      </c>
      <c r="E57" s="16">
        <v>30290.623468771413</v>
      </c>
      <c r="F57" s="16">
        <v>30583.639657492447</v>
      </c>
      <c r="G57" s="16">
        <v>30786.421297615168</v>
      </c>
      <c r="H57" s="21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6">
        <v>3468.180762319621</v>
      </c>
      <c r="D58" s="16">
        <v>3502.2884668268321</v>
      </c>
      <c r="E58" s="16">
        <v>3525.8926789046091</v>
      </c>
      <c r="F58" s="16">
        <v>3560.0003834118193</v>
      </c>
      <c r="G58" s="16">
        <v>3583.6045954895962</v>
      </c>
      <c r="H58" s="21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21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6">
        <v>1987.956171285241</v>
      </c>
      <c r="D62" s="16">
        <v>1993.7874205305463</v>
      </c>
      <c r="E62" s="16">
        <v>1997.8217599827419</v>
      </c>
      <c r="F62" s="16">
        <v>2003.6534596263295</v>
      </c>
      <c r="G62" s="16">
        <v>2007.6941762123479</v>
      </c>
      <c r="H62" s="21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6">
        <v>34156.701488446415</v>
      </c>
      <c r="D63" s="16">
        <v>34256.89295275211</v>
      </c>
      <c r="E63" s="16">
        <v>34326.210239703476</v>
      </c>
      <c r="F63" s="16">
        <v>34426.409442670571</v>
      </c>
      <c r="G63" s="16">
        <v>34495.836300375799</v>
      </c>
      <c r="H63" s="21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6">
        <v>3975.912342570482</v>
      </c>
      <c r="D64" s="16">
        <v>3987.5748410610927</v>
      </c>
      <c r="E64" s="16">
        <v>3995.6435199654838</v>
      </c>
      <c r="F64" s="16">
        <v>4007.3069192526591</v>
      </c>
      <c r="G64" s="16"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87</v>
      </c>
      <c r="D67" s="16"/>
      <c r="F67" s="2"/>
      <c r="G67" s="21"/>
    </row>
    <row r="68" spans="1:7" x14ac:dyDescent="0.2">
      <c r="A68" s="14" t="s">
        <v>88</v>
      </c>
      <c r="D68" s="16"/>
      <c r="F68" s="2"/>
      <c r="G68" s="21"/>
    </row>
    <row r="69" spans="1:7" x14ac:dyDescent="0.2">
      <c r="A69" s="14" t="s">
        <v>69</v>
      </c>
      <c r="B69" s="37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C829ACA4-0958-475B-BFE0-D8EA5F394F50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  <vt:lpstr>Løntabel oktober 2021</vt:lpstr>
      <vt:lpstr>Timelønnede oktober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cp:lastPrinted>2018-09-18T12:02:52Z</cp:lastPrinted>
  <dcterms:created xsi:type="dcterms:W3CDTF">2018-09-10T09:58:48Z</dcterms:created>
  <dcterms:modified xsi:type="dcterms:W3CDTF">2022-03-17T07:53:45Z</dcterms:modified>
</cp:coreProperties>
</file>