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F77E5750-A345-4914-AC40-FB978E80EE19}" xr6:coauthVersionLast="47" xr6:coauthVersionMax="47" xr10:uidLastSave="{00000000-0000-0000-0000-000000000000}"/>
  <bookViews>
    <workbookView xWindow="-120" yWindow="-120" windowWidth="29040" windowHeight="15840" firstSheet="8" activeTab="8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Deltid oktober 2021" sheetId="9" r:id="rId9"/>
    <sheet name="Deltid oktober 2020" sheetId="8" state="hidden" r:id="rId10"/>
  </sheets>
  <definedNames>
    <definedName name="Kommune" localSheetId="7">#REF!</definedName>
    <definedName name="Kommune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0" i="9" l="1"/>
  <c r="B110" i="9" s="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F48" i="9" l="1"/>
  <c r="F49" i="9" s="1"/>
  <c r="D48" i="9"/>
  <c r="G48" i="9"/>
  <c r="C34" i="9"/>
  <c r="C35" i="9" s="1"/>
  <c r="C36" i="9" s="1"/>
  <c r="G63" i="9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C18" i="9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E40" i="9"/>
  <c r="E41" i="9" s="1"/>
  <c r="C37" i="9"/>
  <c r="C51" i="9"/>
  <c r="D66" i="9"/>
  <c r="D51" i="9"/>
  <c r="G64" i="9"/>
  <c r="G65" i="9" s="1"/>
  <c r="G66" i="9"/>
  <c r="F27" i="9"/>
  <c r="F51" i="9"/>
  <c r="G25" i="9"/>
  <c r="G26" i="9" s="1"/>
  <c r="C45" i="9"/>
  <c r="C46" i="9" s="1"/>
  <c r="E51" i="9"/>
  <c r="C53" i="9"/>
  <c r="C54" i="9" s="1"/>
  <c r="G36" i="9"/>
  <c r="G49" i="9"/>
  <c r="G50" i="9" s="1"/>
  <c r="C55" i="9"/>
  <c r="C27" i="9"/>
  <c r="C30" i="9"/>
  <c r="C31" i="9" s="1"/>
  <c r="G37" i="9"/>
  <c r="G51" i="9"/>
  <c r="E50" i="9"/>
  <c r="F26" i="9"/>
  <c r="F50" i="9"/>
  <c r="D49" i="9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47" i="9" l="1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D21" i="9" l="1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<sst xmlns="http://schemas.openxmlformats.org/spreadsheetml/2006/main" count="1138" uniqueCount="100">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</sst>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Fill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4" fontId="3" fillId="0" borderId="0" xfId="0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0" fontId="3" fillId="0" borderId="0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109375" defaultRowHeight="12.75" x14ac:dyDescent="0.2"/>
  <cols>
    <col min="1" max="1" width="9.42578125" style="14" customWidth="1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14" t="s">
        <v>88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2">
        <f>+'Løntabel oktober 2020'!D7</f>
        <v>6.7407196430266936E-3</v>
      </c>
    </row>
    <row r="8" spans="1:18" ht="13.5" thickBot="1" x14ac:dyDescent="0.25"/>
    <row r="9" spans="1:18" ht="13.5" thickBot="1" x14ac:dyDescent="0.25">
      <c r="A9" s="14" t="s">
        <v>83</v>
      </c>
      <c r="D9" s="30">
        <v>32</v>
      </c>
      <c r="F9" s="50" t="s">
        <v>89</v>
      </c>
      <c r="G9" s="50"/>
      <c r="I9" s="51" t="s">
        <v>90</v>
      </c>
      <c r="J9" s="51"/>
      <c r="N9" s="2"/>
      <c r="Q9" s="28"/>
    </row>
    <row r="10" spans="1:18" x14ac:dyDescent="0.2">
      <c r="D10" s="29"/>
      <c r="F10" s="50"/>
      <c r="G10" s="50"/>
      <c r="I10" s="51"/>
      <c r="J10" s="51"/>
      <c r="N10" s="2"/>
      <c r="Q10" s="28"/>
    </row>
    <row r="11" spans="1:18" x14ac:dyDescent="0.2">
      <c r="A11" s="14" t="s">
        <v>1</v>
      </c>
      <c r="D11" s="15">
        <v>5.5E-2</v>
      </c>
      <c r="F11" s="50"/>
      <c r="G11" s="50"/>
      <c r="I11" s="51"/>
      <c r="J11" s="51"/>
      <c r="N11" s="2"/>
      <c r="Q11" s="28"/>
    </row>
    <row r="12" spans="1:18" ht="13.15" customHeight="1" x14ac:dyDescent="0.2">
      <c r="A12" s="14" t="s">
        <v>2</v>
      </c>
      <c r="D12" s="15">
        <v>0.11</v>
      </c>
      <c r="F12" s="50"/>
      <c r="G12" s="50"/>
      <c r="I12" s="51"/>
      <c r="J12" s="51"/>
    </row>
    <row r="13" spans="1:18" ht="13.15" customHeight="1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33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1217.4877570390354</v>
      </c>
      <c r="D19" s="16">
        <f>D18*$D$11</f>
        <v>1237.3933301765649</v>
      </c>
      <c r="E19" s="16">
        <f>E18*$D$11</f>
        <v>1251.1749672184337</v>
      </c>
      <c r="F19" s="16">
        <f>F18*$D$11</f>
        <v>1271.0811085657756</v>
      </c>
      <c r="G19" s="16">
        <f>G18*$D$11</f>
        <v>1284.8633249785871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20918.653280034338</v>
      </c>
      <c r="D20" s="16">
        <f>D18-D19</f>
        <v>21260.667218488252</v>
      </c>
      <c r="E20" s="16">
        <f>E18-E19</f>
        <v>21497.46080038945</v>
      </c>
      <c r="F20" s="16">
        <f>F18-F19</f>
        <v>21839.48450172105</v>
      </c>
      <c r="G20" s="16">
        <f>G18-G19</f>
        <v>22076.288038268453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2434.9755140780708</v>
      </c>
      <c r="D21" s="16">
        <f>D18*$D$12</f>
        <v>2474.7866603531297</v>
      </c>
      <c r="E21" s="16">
        <f>E18*$D$12</f>
        <v>2502.3499344368674</v>
      </c>
      <c r="F21" s="16">
        <f>F18*$D$12</f>
        <v>2542.1622171315512</v>
      </c>
      <c r="G21" s="16">
        <f>G18*$D$12</f>
        <v>2569.7266499571742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1313.8862170381078</v>
      </c>
      <c r="D25" s="16">
        <f>D24*$D$11</f>
        <v>1333.6692226494972</v>
      </c>
      <c r="E25" s="16">
        <f>E24*$D$11</f>
        <v>1347.367683746427</v>
      </c>
      <c r="F25" s="16">
        <f>F24*$D$11</f>
        <v>1367.1506893578166</v>
      </c>
      <c r="G25" s="16">
        <f>G24*$D$11</f>
        <v>1380.8438404152134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22574.954092745669</v>
      </c>
      <c r="D26" s="16">
        <f>D24-D25</f>
        <v>22914.862098250454</v>
      </c>
      <c r="E26" s="16">
        <f>E24-E25</f>
        <v>23150.226566188612</v>
      </c>
      <c r="F26" s="16">
        <f>F24-F25</f>
        <v>23490.134571693397</v>
      </c>
      <c r="G26" s="16">
        <f>G24-G25</f>
        <v>23725.407803497757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2627.7724340762156</v>
      </c>
      <c r="D27" s="16">
        <f>D24*$D$12</f>
        <v>2667.3384452989944</v>
      </c>
      <c r="E27" s="16">
        <f>E24*$D$12</f>
        <v>2694.735367492854</v>
      </c>
      <c r="F27" s="16">
        <f>F24*$D$12</f>
        <v>2734.3013787156333</v>
      </c>
      <c r="G27" s="16">
        <f>G24*$D$12</f>
        <v>2761.6876808304269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1335.031084085743</v>
      </c>
      <c r="D30" s="16">
        <f>D29*$D$11</f>
        <v>1354.1948587283766</v>
      </c>
      <c r="E30" s="16">
        <f>E29*$D$11</f>
        <v>1367.4605840265815</v>
      </c>
      <c r="F30" s="16">
        <f>F29*$D$11</f>
        <v>1386.6343830836361</v>
      </c>
      <c r="G30" s="16">
        <f>G29*$D$11</f>
        <v>1399.899576236553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22938.261353836857</v>
      </c>
      <c r="D31" s="16">
        <f>D29-D30</f>
        <v>23267.529845423924</v>
      </c>
      <c r="E31" s="16">
        <f>E29-E30</f>
        <v>23495.459125547626</v>
      </c>
      <c r="F31" s="16">
        <f>F29-F30</f>
        <v>23824.899854800653</v>
      </c>
      <c r="G31" s="16">
        <f>G29-G30</f>
        <v>24052.819991700773</v>
      </c>
      <c r="I31" s="12"/>
      <c r="L31" s="17"/>
    </row>
    <row r="32" spans="1:13" x14ac:dyDescent="0.2">
      <c r="A32" s="2"/>
      <c r="B32" s="2" t="s">
        <v>27</v>
      </c>
      <c r="C32" s="16">
        <f>C29*$D$12</f>
        <v>2670.0621681714861</v>
      </c>
      <c r="D32" s="16">
        <f>D29*$D$12</f>
        <v>2708.3897174567533</v>
      </c>
      <c r="E32" s="16">
        <f>E29*$D$12</f>
        <v>2734.921168053163</v>
      </c>
      <c r="F32" s="16">
        <f>F29*$D$12</f>
        <v>2773.2687661672721</v>
      </c>
      <c r="G32" s="16">
        <f>G29*$D$12</f>
        <v>2799.799152473106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1356.6622903342675</v>
      </c>
      <c r="D35" s="16">
        <f>D34*$D$11</f>
        <v>1375.1722151442464</v>
      </c>
      <c r="E35" s="16">
        <f>E34*$D$11</f>
        <v>1387.9801750354682</v>
      </c>
      <c r="F35" s="16">
        <f>F34*$D$11</f>
        <v>1406.486094277534</v>
      </c>
      <c r="G35" s="16">
        <f>G34*$D$11</f>
        <v>1419.2945155510208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23309.924806652412</v>
      </c>
      <c r="D36" s="16">
        <f>D34-D35</f>
        <v>23627.958969296596</v>
      </c>
      <c r="E36" s="16">
        <f>E34-E35</f>
        <v>23848.02300742759</v>
      </c>
      <c r="F36" s="16">
        <f>F34-F35</f>
        <v>24165.988347132174</v>
      </c>
      <c r="G36" s="16">
        <f>G34-G35</f>
        <v>24386.060312649359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2713.324580668535</v>
      </c>
      <c r="D37" s="16">
        <f>D34*$D$12</f>
        <v>2750.3444302884927</v>
      </c>
      <c r="E37" s="16">
        <f>E34*$D$12</f>
        <v>2775.9603500709363</v>
      </c>
      <c r="F37" s="16">
        <f>F34*$D$12</f>
        <v>2812.972188555068</v>
      </c>
      <c r="G37" s="16">
        <f>G34*$D$12</f>
        <v>2838.5890311020416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1401.403821709798</v>
      </c>
      <c r="D40" s="16">
        <f>D39*$D$11</f>
        <v>1418.4441199104299</v>
      </c>
      <c r="E40" s="16">
        <f>E39*$D$11</f>
        <v>1430.2402185992873</v>
      </c>
      <c r="F40" s="16">
        <f>F39*$D$11</f>
        <v>1447.2805167999193</v>
      </c>
      <c r="G40" s="16">
        <f>G39*$D$11</f>
        <v>1459.0721485385959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24078.66566392289</v>
      </c>
      <c r="D41" s="16">
        <f>D39-D40</f>
        <v>24371.448969370114</v>
      </c>
      <c r="E41" s="16">
        <f>E39-E40</f>
        <v>24574.127392296847</v>
      </c>
      <c r="F41" s="16">
        <f>F39-F40</f>
        <v>24866.910697744068</v>
      </c>
      <c r="G41" s="16">
        <f>G39-G40</f>
        <v>25069.512370344968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2802.8076434195959</v>
      </c>
      <c r="D42" s="16">
        <f>D39*$D$12</f>
        <v>2836.8882398208598</v>
      </c>
      <c r="E42" s="16">
        <f>E39*$D$12</f>
        <v>2860.4804371985747</v>
      </c>
      <c r="F42" s="16">
        <f>F39*$D$12</f>
        <v>2894.5610335998385</v>
      </c>
      <c r="G42" s="16">
        <f>G39*$D$12</f>
        <v>2918.1442970771918</v>
      </c>
    </row>
    <row r="43" spans="1:12" x14ac:dyDescent="0.2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">
      <c r="A44" s="2"/>
      <c r="B44" s="2" t="s">
        <v>16</v>
      </c>
      <c r="C44" s="16">
        <f>C43*$D$11</f>
        <v>1424.5292227936623</v>
      </c>
      <c r="D44" s="16">
        <f>D43*$D$11</f>
        <v>1440.7632364867343</v>
      </c>
      <c r="E44" s="16">
        <f>E43*$D$11</f>
        <v>1451.9992912967252</v>
      </c>
      <c r="F44" s="16">
        <f>F43*$D$11</f>
        <v>1468.2288380396174</v>
      </c>
      <c r="G44" s="16">
        <f>G43*$D$11</f>
        <v>1479.4693597997891</v>
      </c>
    </row>
    <row r="45" spans="1:12" x14ac:dyDescent="0.2">
      <c r="A45" s="2"/>
      <c r="B45" s="2" t="s">
        <v>22</v>
      </c>
      <c r="C45" s="16">
        <f>C43-C44</f>
        <v>24476.00210072747</v>
      </c>
      <c r="D45" s="16">
        <f>D43-D44</f>
        <v>24754.931972362978</v>
      </c>
      <c r="E45" s="16">
        <f>E43-E44</f>
        <v>24947.987823189189</v>
      </c>
      <c r="F45" s="16">
        <f>F43-F44</f>
        <v>25226.840944498879</v>
      </c>
      <c r="G45" s="16">
        <f>G43-G44</f>
        <v>25419.973545650922</v>
      </c>
    </row>
    <row r="46" spans="1:12" x14ac:dyDescent="0.2">
      <c r="A46" s="2"/>
      <c r="B46" s="2" t="s">
        <v>27</v>
      </c>
      <c r="C46" s="16">
        <f>C43*$D$12</f>
        <v>2849.0584455873245</v>
      </c>
      <c r="D46" s="16">
        <f>D43*$D$12</f>
        <v>2881.5264729734686</v>
      </c>
      <c r="E46" s="16">
        <f>E43*$D$12</f>
        <v>2903.9985825934505</v>
      </c>
      <c r="F46" s="16">
        <f>F43*$D$12</f>
        <v>2936.4576760792347</v>
      </c>
      <c r="G46" s="16">
        <f>G43*$D$12</f>
        <v>2958.9387195995782</v>
      </c>
    </row>
    <row r="47" spans="1:12" x14ac:dyDescent="0.2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">
      <c r="A48" s="2"/>
      <c r="B48" s="2" t="s">
        <v>16</v>
      </c>
      <c r="C48" s="16">
        <f>C47*$D$11</f>
        <v>1448.1557812708757</v>
      </c>
      <c r="D48" s="16">
        <f>D47*$D$11</f>
        <v>1463.5251394996699</v>
      </c>
      <c r="E48" s="16">
        <f>E47*$D$11</f>
        <v>1474.1709985170776</v>
      </c>
      <c r="F48" s="16">
        <f>F47*$D$11</f>
        <v>1489.5400989814721</v>
      </c>
      <c r="G48" s="16">
        <f>G47*$D$11</f>
        <v>1500.1814910486989</v>
      </c>
    </row>
    <row r="49" spans="1:7" x14ac:dyDescent="0.2">
      <c r="A49" s="2"/>
      <c r="B49" s="2" t="s">
        <v>22</v>
      </c>
      <c r="C49" s="16">
        <f>C47-C48</f>
        <v>24881.949332745047</v>
      </c>
      <c r="D49" s="16">
        <f>D47-D48</f>
        <v>25146.022851403417</v>
      </c>
      <c r="E49" s="16">
        <f>E47-E48</f>
        <v>25328.938065429786</v>
      </c>
      <c r="F49" s="16">
        <f>F47-F48</f>
        <v>25593.007155227107</v>
      </c>
      <c r="G49" s="16">
        <f>G47-G48</f>
        <v>25775.845618927648</v>
      </c>
    </row>
    <row r="50" spans="1:7" x14ac:dyDescent="0.2">
      <c r="A50" s="2"/>
      <c r="B50" s="2" t="s">
        <v>27</v>
      </c>
      <c r="C50" s="16">
        <f>C47*$D$12</f>
        <v>2896.3115625417513</v>
      </c>
      <c r="D50" s="16">
        <f>D47*$D$12</f>
        <v>2927.0502789993398</v>
      </c>
      <c r="E50" s="16">
        <f>E47*$D$12</f>
        <v>2948.3419970341552</v>
      </c>
      <c r="F50" s="16">
        <f>F47*$D$12</f>
        <v>2979.0801979629441</v>
      </c>
      <c r="G50" s="16">
        <f>G47*$D$12</f>
        <v>3000.3629820973979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">
      <c r="A53" s="2"/>
      <c r="B53" s="2" t="s">
        <v>16</v>
      </c>
      <c r="C53" s="16">
        <f>C52*$D$11</f>
        <v>1472.3177725609892</v>
      </c>
      <c r="D53" s="16">
        <f>D52*$D$11</f>
        <v>1486.7778486636753</v>
      </c>
      <c r="E53" s="16">
        <f>E52*$D$11</f>
        <v>1496.7849338052874</v>
      </c>
      <c r="F53" s="16">
        <f>F52*$D$11</f>
        <v>1511.2450099079731</v>
      </c>
      <c r="G53" s="16">
        <f>G52*$D$11</f>
        <v>1521.252095049585</v>
      </c>
    </row>
    <row r="54" spans="1:7" x14ac:dyDescent="0.2">
      <c r="A54" s="2"/>
      <c r="B54" s="2" t="s">
        <v>22</v>
      </c>
      <c r="C54" s="16">
        <f>C52-C53</f>
        <v>25297.096274002452</v>
      </c>
      <c r="D54" s="16">
        <f>D52-D53</f>
        <v>25545.54667249406</v>
      </c>
      <c r="E54" s="16">
        <f>E52-E53</f>
        <v>25717.486589927212</v>
      </c>
      <c r="F54" s="16">
        <f>F52-F53</f>
        <v>25965.936988418813</v>
      </c>
      <c r="G54" s="16">
        <f>G52-G53</f>
        <v>26137.876905851961</v>
      </c>
    </row>
    <row r="55" spans="1:7" x14ac:dyDescent="0.2">
      <c r="A55" s="2"/>
      <c r="B55" s="2" t="s">
        <v>27</v>
      </c>
      <c r="C55" s="16">
        <f>C52*$D$12</f>
        <v>2944.6355451219783</v>
      </c>
      <c r="D55" s="16">
        <f>D52*$D$12</f>
        <v>2973.5556973273506</v>
      </c>
      <c r="E55" s="16">
        <f>E52*$D$12</f>
        <v>2993.5698676105749</v>
      </c>
      <c r="F55" s="16">
        <f>F52*$D$12</f>
        <v>3022.4900198159462</v>
      </c>
      <c r="G55" s="16">
        <f>G52*$D$12</f>
        <v>3042.50419009917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">
      <c r="A59" s="2"/>
      <c r="B59" s="2" t="s">
        <v>16</v>
      </c>
      <c r="C59" s="16">
        <f>C58*$D$11</f>
        <v>1687.5722845910309</v>
      </c>
      <c r="D59" s="16">
        <f>D58*$D$11</f>
        <v>1692.5166400719472</v>
      </c>
      <c r="E59" s="16">
        <f>E58*$D$11</f>
        <v>1695.9373836456159</v>
      </c>
      <c r="F59" s="16">
        <f>F58*$D$11</f>
        <v>1700.8821210222666</v>
      </c>
      <c r="G59" s="16">
        <f>G58*$D$11</f>
        <v>1704.3082718106236</v>
      </c>
    </row>
    <row r="60" spans="1:7" x14ac:dyDescent="0.2">
      <c r="A60" s="2"/>
      <c r="B60" s="2" t="s">
        <v>22</v>
      </c>
      <c r="C60" s="16">
        <f>C58-C59</f>
        <v>28995.560162518621</v>
      </c>
      <c r="D60" s="16">
        <f>D58-D59</f>
        <v>29080.513179418002</v>
      </c>
      <c r="E60" s="16">
        <f>E58-E59</f>
        <v>29139.287773547403</v>
      </c>
      <c r="F60" s="16">
        <f>F58-F59</f>
        <v>29224.247352109855</v>
      </c>
      <c r="G60" s="16">
        <f>G58-G59</f>
        <v>29283.114852018898</v>
      </c>
    </row>
    <row r="61" spans="1:7" x14ac:dyDescent="0.2">
      <c r="A61" s="2"/>
      <c r="B61" s="2" t="s">
        <v>27</v>
      </c>
      <c r="C61" s="16">
        <f>C58*$D$12</f>
        <v>3375.1445691820618</v>
      </c>
      <c r="D61" s="16">
        <f>D58*$D$12</f>
        <v>3385.0332801438944</v>
      </c>
      <c r="E61" s="16">
        <f>E58*$D$12</f>
        <v>3391.8747672912318</v>
      </c>
      <c r="F61" s="16">
        <f>F58*$D$12</f>
        <v>3401.7642420445331</v>
      </c>
      <c r="G61" s="16">
        <f>G58*$D$12</f>
        <v>3408.6165436212473</v>
      </c>
    </row>
    <row r="62" spans="1:7" x14ac:dyDescent="0.2">
      <c r="A62" s="2" t="s">
        <v>28</v>
      </c>
      <c r="E62" s="10"/>
    </row>
    <row r="69" spans="1:3" x14ac:dyDescent="0.2">
      <c r="A69" s="31" t="s">
        <v>87</v>
      </c>
      <c r="B69" s="31"/>
      <c r="C69" s="31"/>
    </row>
    <row r="104" spans="1:2" x14ac:dyDescent="0.2">
      <c r="B104" s="14" t="s">
        <v>92</v>
      </c>
    </row>
    <row r="105" spans="1:2" x14ac:dyDescent="0.2">
      <c r="A105" s="14" t="s">
        <v>91</v>
      </c>
      <c r="B105" s="33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5" t="s">
        <v>83</v>
      </c>
      <c r="D4" s="30">
        <v>32</v>
      </c>
      <c r="N4" s="2"/>
      <c r="Q4" s="28"/>
    </row>
    <row r="5" spans="1:18" x14ac:dyDescent="0.2">
      <c r="D5" s="29"/>
      <c r="F5" s="2"/>
      <c r="N5" s="2"/>
      <c r="Q5" s="28"/>
    </row>
    <row r="6" spans="1:18" x14ac:dyDescent="0.2">
      <c r="A6" s="14" t="s">
        <v>1</v>
      </c>
      <c r="D6" s="15">
        <v>5.5E-2</v>
      </c>
      <c r="N6" s="2"/>
      <c r="Q6" s="28"/>
    </row>
    <row r="7" spans="1:18" x14ac:dyDescent="0.2">
      <c r="A7" s="14" t="s">
        <v>2</v>
      </c>
      <c r="D7" s="15">
        <v>0.11</v>
      </c>
    </row>
    <row r="8" spans="1:18" x14ac:dyDescent="0.2">
      <c r="D8" s="15"/>
      <c r="I8" s="28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6"/>
      <c r="P10" s="16"/>
      <c r="Q10" s="16"/>
      <c r="R10" s="16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4" t="s">
        <v>16</v>
      </c>
      <c r="C14" s="16">
        <f>C13*$D$6</f>
        <v>1148.1400952838885</v>
      </c>
      <c r="D14" s="16">
        <f>D13*$D$6</f>
        <v>1166.9118541838598</v>
      </c>
      <c r="E14" s="16">
        <f>E13*$D$6</f>
        <v>1179.9084941705332</v>
      </c>
      <c r="F14" s="16">
        <f>F13*$D$6</f>
        <v>1198.6807889152917</v>
      </c>
      <c r="G14" s="16">
        <f>G13*$D$6</f>
        <v>1211.6779752721493</v>
      </c>
      <c r="I14" s="2" t="s">
        <v>17</v>
      </c>
      <c r="J14" s="8" t="s">
        <v>18</v>
      </c>
      <c r="K14" s="14" t="s">
        <v>19</v>
      </c>
      <c r="L14" s="14" t="s">
        <v>20</v>
      </c>
      <c r="M14" s="2" t="s">
        <v>21</v>
      </c>
    </row>
    <row r="15" spans="1:18" x14ac:dyDescent="0.2">
      <c r="A15" s="2"/>
      <c r="B15" s="14" t="s">
        <v>22</v>
      </c>
      <c r="C15" s="16">
        <f>C13-C14</f>
        <v>19727.134364423175</v>
      </c>
      <c r="D15" s="16">
        <f>D13-D14</f>
        <v>20049.667312795405</v>
      </c>
      <c r="E15" s="16">
        <f>E13-E14</f>
        <v>20272.973218020979</v>
      </c>
      <c r="F15" s="16">
        <f>F13-F14</f>
        <v>20595.515373180922</v>
      </c>
      <c r="G15" s="16">
        <f>G13-G14</f>
        <v>20818.830666039656</v>
      </c>
      <c r="I15" s="2" t="s">
        <v>23</v>
      </c>
      <c r="J15" s="8" t="s">
        <v>24</v>
      </c>
      <c r="K15" s="2" t="s">
        <v>25</v>
      </c>
      <c r="L15" s="14" t="s">
        <v>26</v>
      </c>
    </row>
    <row r="16" spans="1:18" x14ac:dyDescent="0.2">
      <c r="A16" s="2"/>
      <c r="B16" s="14" t="s">
        <v>27</v>
      </c>
      <c r="C16" s="16">
        <f>C13*$D$7</f>
        <v>2296.280190567777</v>
      </c>
      <c r="D16" s="16">
        <f>D13*$D$7</f>
        <v>2333.8237083677195</v>
      </c>
      <c r="E16" s="16">
        <f>E13*$D$7</f>
        <v>2359.8169883410665</v>
      </c>
      <c r="F16" s="16">
        <f>F13*$D$7</f>
        <v>2397.3615778305834</v>
      </c>
      <c r="G16" s="16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10"/>
      <c r="E17" s="10"/>
      <c r="F17" s="2"/>
      <c r="G17" s="2"/>
      <c r="I17" s="9" t="s">
        <v>29</v>
      </c>
      <c r="J17" s="8" t="s">
        <v>30</v>
      </c>
      <c r="K17" s="14" t="s">
        <v>31</v>
      </c>
      <c r="L17" s="14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9" t="s">
        <v>34</v>
      </c>
      <c r="J18" s="8" t="s">
        <v>35</v>
      </c>
      <c r="K18" s="14" t="s">
        <v>36</v>
      </c>
      <c r="L18" s="14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9" t="s">
        <v>38</v>
      </c>
      <c r="J19" s="8" t="s">
        <v>39</v>
      </c>
      <c r="K19" s="2" t="s">
        <v>40</v>
      </c>
      <c r="L19" s="14" t="s">
        <v>41</v>
      </c>
    </row>
    <row r="20" spans="1:12" x14ac:dyDescent="0.2">
      <c r="A20" s="2"/>
      <c r="B20" s="2" t="s">
        <v>16</v>
      </c>
      <c r="C20" s="16">
        <f>C19*$D$6</f>
        <v>1239.0477339099468</v>
      </c>
      <c r="D20" s="16">
        <f>D19*$D$6</f>
        <v>1257.7039066856821</v>
      </c>
      <c r="E20" s="16">
        <f>E19*$D$6</f>
        <v>1270.6221083991202</v>
      </c>
      <c r="F20" s="16">
        <f>F19*$D$6</f>
        <v>1289.2782811748555</v>
      </c>
      <c r="G20" s="16">
        <f>G19*$D$6</f>
        <v>1302.1914753066892</v>
      </c>
      <c r="I20" s="9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6">
        <f>C19-C20</f>
        <v>21289.092882634541</v>
      </c>
      <c r="D21" s="16">
        <f>D19-D20</f>
        <v>21609.63985123581</v>
      </c>
      <c r="E21" s="16">
        <f>E19-E20</f>
        <v>21831.598044312155</v>
      </c>
      <c r="F21" s="16">
        <f>F19-F20</f>
        <v>22152.145012913425</v>
      </c>
      <c r="G21" s="16">
        <f>G19-G20</f>
        <v>22374.017166633115</v>
      </c>
      <c r="I21" s="9"/>
      <c r="K21" s="2"/>
      <c r="L21" s="2"/>
    </row>
    <row r="22" spans="1:12" x14ac:dyDescent="0.2">
      <c r="A22" s="2"/>
      <c r="B22" s="2" t="s">
        <v>27</v>
      </c>
      <c r="C22" s="16">
        <f>C19*$D$7</f>
        <v>2478.0954678198937</v>
      </c>
      <c r="D22" s="16">
        <f>D19*$D$7</f>
        <v>2515.4078133713642</v>
      </c>
      <c r="E22" s="16">
        <f>E19*$D$7</f>
        <v>2541.2442167982404</v>
      </c>
      <c r="F22" s="16">
        <f>F19*$D$7</f>
        <v>2578.5565623497109</v>
      </c>
      <c r="G22" s="16">
        <f>G19*$D$7</f>
        <v>2604.3829506133784</v>
      </c>
      <c r="I22" s="9" t="s">
        <v>45</v>
      </c>
      <c r="K22" s="14" t="s">
        <v>46</v>
      </c>
      <c r="L22" s="14" t="s">
        <v>47</v>
      </c>
    </row>
    <row r="23" spans="1:12" x14ac:dyDescent="0.2">
      <c r="A23" s="2" t="s">
        <v>28</v>
      </c>
      <c r="B23" s="2"/>
      <c r="C23" s="16"/>
      <c r="D23" s="16"/>
      <c r="E23" s="16"/>
      <c r="F23" s="16"/>
      <c r="G23" s="11"/>
      <c r="I23" s="9" t="s">
        <v>48</v>
      </c>
      <c r="K23" s="14" t="s">
        <v>49</v>
      </c>
      <c r="L23" s="17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9" t="s">
        <v>51</v>
      </c>
      <c r="L24" s="17" t="s">
        <v>52</v>
      </c>
    </row>
    <row r="25" spans="1:12" x14ac:dyDescent="0.2">
      <c r="A25" s="2"/>
      <c r="B25" s="2" t="s">
        <v>16</v>
      </c>
      <c r="C25" s="16">
        <f>C24*$D$6</f>
        <v>1258.9881969876865</v>
      </c>
      <c r="D25" s="16">
        <f>D24*$D$6</f>
        <v>1277.0604099664054</v>
      </c>
      <c r="E25" s="16">
        <f>E24*$D$6</f>
        <v>1289.5705243555085</v>
      </c>
      <c r="F25" s="16">
        <f>F24*$D$6</f>
        <v>1307.6521907616334</v>
      </c>
      <c r="G25" s="16">
        <f>G24*$D$6</f>
        <v>1320.1618033162511</v>
      </c>
      <c r="I25" s="12" t="s">
        <v>53</v>
      </c>
      <c r="L25" s="17" t="s">
        <v>54</v>
      </c>
    </row>
    <row r="26" spans="1:12" x14ac:dyDescent="0.2">
      <c r="A26" s="2"/>
      <c r="B26" s="2" t="s">
        <v>22</v>
      </c>
      <c r="C26" s="16">
        <f>C24-C25</f>
        <v>21631.70629369752</v>
      </c>
      <c r="D26" s="16">
        <f>D24-D25</f>
        <v>21942.219771240965</v>
      </c>
      <c r="E26" s="16">
        <f>E24-E25</f>
        <v>22157.166282108283</v>
      </c>
      <c r="F26" s="16">
        <f>F24-F25</f>
        <v>22467.84218672261</v>
      </c>
      <c r="G26" s="16">
        <f>G24-G25</f>
        <v>22682.780075161041</v>
      </c>
      <c r="I26" s="12"/>
      <c r="L26" s="17"/>
    </row>
    <row r="27" spans="1:12" x14ac:dyDescent="0.2">
      <c r="A27" s="2"/>
      <c r="B27" s="2" t="s">
        <v>27</v>
      </c>
      <c r="C27" s="16">
        <f>C24*$D$7</f>
        <v>2517.976393975373</v>
      </c>
      <c r="D27" s="16">
        <f>D24*$D$7</f>
        <v>2554.1208199328107</v>
      </c>
      <c r="E27" s="16">
        <f>E24*$D$7</f>
        <v>2579.141048711017</v>
      </c>
      <c r="F27" s="16">
        <f>F24*$D$7</f>
        <v>2615.3043815232668</v>
      </c>
      <c r="G27" s="16">
        <f>G24*$D$7</f>
        <v>2640.3236066325021</v>
      </c>
      <c r="I27" s="12" t="s">
        <v>55</v>
      </c>
      <c r="L27" s="13" t="s">
        <v>56</v>
      </c>
    </row>
    <row r="28" spans="1:12" x14ac:dyDescent="0.2">
      <c r="A28" s="2" t="s">
        <v>28</v>
      </c>
      <c r="B28" s="2"/>
      <c r="C28" s="16"/>
      <c r="D28" s="16"/>
      <c r="E28" s="16"/>
      <c r="F28" s="11"/>
      <c r="G28" s="16"/>
      <c r="I28" s="12" t="s">
        <v>57</v>
      </c>
      <c r="L28" s="17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7" t="s">
        <v>59</v>
      </c>
    </row>
    <row r="30" spans="1:12" x14ac:dyDescent="0.2">
      <c r="A30" s="2"/>
      <c r="B30" s="2" t="s">
        <v>16</v>
      </c>
      <c r="C30" s="16">
        <f>C29*$D$6</f>
        <v>1279.3872975615498</v>
      </c>
      <c r="D30" s="16">
        <f>D29*$D$6</f>
        <v>1296.8429037573053</v>
      </c>
      <c r="E30" s="16">
        <f>E29*$D$6</f>
        <v>1308.9213268912372</v>
      </c>
      <c r="F30" s="16">
        <f>F29*$D$6</f>
        <v>1326.3731556747773</v>
      </c>
      <c r="G30" s="16">
        <f>G29*$D$6</f>
        <v>1338.4520139108079</v>
      </c>
      <c r="L30" s="17" t="s">
        <v>60</v>
      </c>
    </row>
    <row r="31" spans="1:12" x14ac:dyDescent="0.2">
      <c r="A31" s="2"/>
      <c r="B31" s="2" t="s">
        <v>22</v>
      </c>
      <c r="C31" s="16">
        <f>C29-C30</f>
        <v>21982.199930830266</v>
      </c>
      <c r="D31" s="16">
        <f>D29-D30</f>
        <v>22282.118982739154</v>
      </c>
      <c r="E31" s="16">
        <f>E29-E30</f>
        <v>22489.648252949439</v>
      </c>
      <c r="F31" s="16">
        <f>F29-F30</f>
        <v>22789.502402048445</v>
      </c>
      <c r="G31" s="16">
        <f>G29-G30</f>
        <v>22997.039148103882</v>
      </c>
      <c r="L31" s="17" t="s">
        <v>61</v>
      </c>
    </row>
    <row r="32" spans="1:12" x14ac:dyDescent="0.2">
      <c r="A32" s="2"/>
      <c r="B32" s="2" t="s">
        <v>27</v>
      </c>
      <c r="C32" s="16">
        <f>C29*$D$7</f>
        <v>2558.7745951230995</v>
      </c>
      <c r="D32" s="16">
        <f>D29*$D$7</f>
        <v>2593.6858075146106</v>
      </c>
      <c r="E32" s="16">
        <f>E29*$D$7</f>
        <v>2617.8426537824744</v>
      </c>
      <c r="F32" s="16">
        <f>F29*$D$7</f>
        <v>2652.7463113495546</v>
      </c>
      <c r="G32" s="16">
        <f>G29*$D$7</f>
        <v>2676.9040278216157</v>
      </c>
      <c r="L32" s="17" t="s">
        <v>62</v>
      </c>
    </row>
    <row r="33" spans="1:12" x14ac:dyDescent="0.2">
      <c r="A33" s="2" t="s">
        <v>28</v>
      </c>
      <c r="B33" s="2"/>
      <c r="C33" s="16"/>
      <c r="D33" s="16"/>
      <c r="E33" s="11"/>
      <c r="F33" s="16"/>
      <c r="G33" s="16"/>
      <c r="L33" s="14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4" t="s">
        <v>64</v>
      </c>
    </row>
    <row r="35" spans="1:12" x14ac:dyDescent="0.2">
      <c r="A35" s="2"/>
      <c r="B35" s="2" t="s">
        <v>16</v>
      </c>
      <c r="C35" s="16">
        <f>C34*$D$6</f>
        <v>1321.5803675120687</v>
      </c>
      <c r="D35" s="16">
        <f>D34*$D$6</f>
        <v>1337.6500564979533</v>
      </c>
      <c r="E35" s="16">
        <f>E34*$D$6</f>
        <v>1348.7742536771852</v>
      </c>
      <c r="F35" s="16">
        <f>F34*$D$6</f>
        <v>1364.8439426630696</v>
      </c>
      <c r="G35" s="16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6">
        <f>C34-C35</f>
        <v>22707.153587252815</v>
      </c>
      <c r="D36" s="16">
        <f>D34-D35</f>
        <v>22983.260061646652</v>
      </c>
      <c r="E36" s="16">
        <f>E34-E35</f>
        <v>23174.393994998911</v>
      </c>
      <c r="F36" s="16">
        <f>F34-F35</f>
        <v>23450.500469392744</v>
      </c>
      <c r="G36" s="16">
        <f>G34-G35</f>
        <v>23641.562024089933</v>
      </c>
      <c r="L36" s="14" t="s">
        <v>66</v>
      </c>
    </row>
    <row r="37" spans="1:12" x14ac:dyDescent="0.2">
      <c r="A37" s="2"/>
      <c r="B37" s="2" t="s">
        <v>27</v>
      </c>
      <c r="C37" s="16">
        <f>C34*$D$7</f>
        <v>2643.1607350241375</v>
      </c>
      <c r="D37" s="16">
        <f>D34*$D$7</f>
        <v>2675.3001129959066</v>
      </c>
      <c r="E37" s="16">
        <f>E34*$D$7</f>
        <v>2697.5485073543705</v>
      </c>
      <c r="F37" s="16">
        <f>F34*$D$7</f>
        <v>2729.6878853261392</v>
      </c>
      <c r="G37" s="16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6">
        <f>C38*$D$6</f>
        <v>1343.38855412454</v>
      </c>
      <c r="D39" s="16">
        <f>D38*$D$6</f>
        <v>1358.6978842764374</v>
      </c>
      <c r="E39" s="16">
        <f>E38*$D$6</f>
        <v>1369.2939374733357</v>
      </c>
      <c r="F39" s="16">
        <f>F38*$D$6</f>
        <v>1384.5990551109178</v>
      </c>
      <c r="G39" s="16">
        <f>G38*$D$6</f>
        <v>1395.1993208221322</v>
      </c>
    </row>
    <row r="40" spans="1:12" x14ac:dyDescent="0.2">
      <c r="A40" s="2"/>
      <c r="B40" s="2" t="s">
        <v>22</v>
      </c>
      <c r="C40" s="16">
        <f>C38-C39</f>
        <v>23081.857884503457</v>
      </c>
      <c r="D40" s="16">
        <f>D38-D39</f>
        <v>23344.900011658789</v>
      </c>
      <c r="E40" s="16">
        <f>E38-E39</f>
        <v>23526.959471132766</v>
      </c>
      <c r="F40" s="16">
        <f>F38-F39</f>
        <v>23789.929219633043</v>
      </c>
      <c r="G40" s="16">
        <f>G38-G39</f>
        <v>23972.06105776209</v>
      </c>
    </row>
    <row r="41" spans="1:12" x14ac:dyDescent="0.2">
      <c r="A41" s="2"/>
      <c r="B41" s="2" t="s">
        <v>27</v>
      </c>
      <c r="C41" s="16">
        <f>C38*$D$7</f>
        <v>2686.7771082490799</v>
      </c>
      <c r="D41" s="16">
        <f>D38*$D$7</f>
        <v>2717.3957685528749</v>
      </c>
      <c r="E41" s="16">
        <f>E38*$D$7</f>
        <v>2738.5878749466715</v>
      </c>
      <c r="F41" s="16">
        <f>F38*$D$7</f>
        <v>2769.1981102218356</v>
      </c>
      <c r="G41" s="16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6">
        <f>C42*$D$6</f>
        <v>1365.6693523867179</v>
      </c>
      <c r="D43" s="16">
        <f>D42*$D$6</f>
        <v>1380.1632775364671</v>
      </c>
      <c r="E43" s="16">
        <f>E42*$D$6</f>
        <v>1390.2027522794012</v>
      </c>
      <c r="F43" s="16">
        <f>F42*$D$6</f>
        <v>1404.6964343469178</v>
      </c>
      <c r="G43" s="16">
        <f>G42*$D$6</f>
        <v>1414.7316965755365</v>
      </c>
    </row>
    <row r="44" spans="1:12" x14ac:dyDescent="0.2">
      <c r="A44" s="2"/>
      <c r="B44" s="2" t="s">
        <v>22</v>
      </c>
      <c r="C44" s="16">
        <f>C42-C43</f>
        <v>23464.68250918997</v>
      </c>
      <c r="D44" s="16">
        <f>D42-D43</f>
        <v>23713.714495853845</v>
      </c>
      <c r="E44" s="16">
        <f>E42-E43</f>
        <v>23886.210925527896</v>
      </c>
      <c r="F44" s="16">
        <f>F42-F43</f>
        <v>24135.238735597042</v>
      </c>
      <c r="G44" s="16">
        <f>G42-G43</f>
        <v>24307.662786616034</v>
      </c>
    </row>
    <row r="45" spans="1:12" x14ac:dyDescent="0.2">
      <c r="A45" s="2"/>
      <c r="B45" s="2" t="s">
        <v>27</v>
      </c>
      <c r="C45" s="16">
        <f>C42*$D$7</f>
        <v>2731.3387047734359</v>
      </c>
      <c r="D45" s="16">
        <f>D42*$D$7</f>
        <v>2760.3265550729343</v>
      </c>
      <c r="E45" s="16">
        <f>E42*$D$7</f>
        <v>2780.4055045588025</v>
      </c>
      <c r="F45" s="16">
        <f>F42*$D$7</f>
        <v>2809.3928686938357</v>
      </c>
      <c r="G45" s="16">
        <f>G42*$D$7</f>
        <v>2829.463393151073</v>
      </c>
    </row>
    <row r="46" spans="1:12" x14ac:dyDescent="0.2">
      <c r="A46" s="2" t="s">
        <v>28</v>
      </c>
      <c r="B46" s="2"/>
      <c r="C46" s="11"/>
      <c r="D46" s="16"/>
      <c r="E46" s="16"/>
      <c r="F46" s="16"/>
      <c r="G46" s="16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6">
        <f>C47*$D$6</f>
        <v>1388.4550854026681</v>
      </c>
      <c r="D48" s="16">
        <f>D47*$D$6</f>
        <v>1402.0915208069364</v>
      </c>
      <c r="E48" s="16">
        <f>E47*$D$6</f>
        <v>1411.5286060027229</v>
      </c>
      <c r="F48" s="16">
        <f>F47*$D$6</f>
        <v>1425.1650414069911</v>
      </c>
      <c r="G48" s="16">
        <f>G47*$D$6</f>
        <v>1434.6021266027774</v>
      </c>
    </row>
    <row r="49" spans="1:7" x14ac:dyDescent="0.2">
      <c r="A49" s="2"/>
      <c r="B49" s="2" t="s">
        <v>22</v>
      </c>
      <c r="C49" s="16">
        <f>C47-C48</f>
        <v>23856.182831009479</v>
      </c>
      <c r="D49" s="16">
        <f>D47-D48</f>
        <v>24090.481584773726</v>
      </c>
      <c r="E49" s="16">
        <f>E47-E48</f>
        <v>24252.627866774055</v>
      </c>
      <c r="F49" s="16">
        <f>F47-F48</f>
        <v>24486.926620538299</v>
      </c>
      <c r="G49" s="16">
        <f>G47-G48</f>
        <v>24649.072902538628</v>
      </c>
    </row>
    <row r="50" spans="1:7" x14ac:dyDescent="0.2">
      <c r="A50" s="2"/>
      <c r="B50" s="2" t="s">
        <v>27</v>
      </c>
      <c r="C50" s="16">
        <f>C47*$D$7</f>
        <v>2776.9101708053363</v>
      </c>
      <c r="D50" s="16">
        <f>D47*$D$7</f>
        <v>2804.1830416138728</v>
      </c>
      <c r="E50" s="16">
        <f>E47*$D$7</f>
        <v>2823.0572120054458</v>
      </c>
      <c r="F50" s="16">
        <f>F47*$D$7</f>
        <v>2850.3300828139822</v>
      </c>
      <c r="G50" s="16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6">
        <f>C53*$D$6</f>
        <v>1591.4487783770567</v>
      </c>
      <c r="D54" s="16">
        <f>D53*$D$6</f>
        <v>1596.1115051602669</v>
      </c>
      <c r="E54" s="16">
        <f>E53*$D$6</f>
        <v>1599.3374044187246</v>
      </c>
      <c r="F54" s="16">
        <f>F53*$D$6</f>
        <v>1604.0004913450268</v>
      </c>
      <c r="G54" s="16">
        <f>G53*$D$6</f>
        <v>1607.2314898251823</v>
      </c>
    </row>
    <row r="55" spans="1:7" x14ac:dyDescent="0.2">
      <c r="A55" s="2"/>
      <c r="B55" s="2" t="s">
        <v>22</v>
      </c>
      <c r="C55" s="16">
        <f>C53-C54</f>
        <v>27343.983555751245</v>
      </c>
      <c r="D55" s="16">
        <f>D53-D54</f>
        <v>27424.097679571856</v>
      </c>
      <c r="E55" s="16">
        <f>E53-E54</f>
        <v>27479.524494103542</v>
      </c>
      <c r="F55" s="16">
        <f>F53-F54</f>
        <v>27559.644805837277</v>
      </c>
      <c r="G55" s="16">
        <f>G53-G54</f>
        <v>27615.159234269042</v>
      </c>
    </row>
    <row r="56" spans="1:7" x14ac:dyDescent="0.2">
      <c r="A56" s="2"/>
      <c r="B56" s="2" t="s">
        <v>27</v>
      </c>
      <c r="C56" s="16">
        <f>C53*$D$7</f>
        <v>3182.8975567541133</v>
      </c>
      <c r="D56" s="16">
        <f>D53*$D$7</f>
        <v>3192.2230103205338</v>
      </c>
      <c r="E56" s="16">
        <f>E53*$D$7</f>
        <v>3198.6748088374493</v>
      </c>
      <c r="F56" s="16">
        <f>F53*$D$7</f>
        <v>3208.0009826900537</v>
      </c>
      <c r="G56" s="16">
        <f>G53*$D$7</f>
        <v>3214.4629796503646</v>
      </c>
    </row>
    <row r="57" spans="1:7" x14ac:dyDescent="0.2">
      <c r="A57" s="2" t="s">
        <v>28</v>
      </c>
      <c r="E57" s="10"/>
    </row>
    <row r="64" spans="1:7" x14ac:dyDescent="0.2">
      <c r="A64" s="31" t="s">
        <v>84</v>
      </c>
      <c r="B64" s="31"/>
      <c r="C64" s="31"/>
      <c r="D64" s="32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4">
        <f>+'Løntabel oktober 2018'!D7</f>
        <v>2.0299999999999999E-2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1171.4473392181515</v>
      </c>
      <c r="D19" s="16">
        <f>D18*$D$11</f>
        <v>1190.6001648237921</v>
      </c>
      <c r="E19" s="16">
        <f>E18*$D$11</f>
        <v>1203.8606366021952</v>
      </c>
      <c r="F19" s="16">
        <f>F18*$D$11</f>
        <v>1223.014008930272</v>
      </c>
      <c r="G19" s="16">
        <f>G18*$D$11</f>
        <v>1236.275038170174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20127.595192020966</v>
      </c>
      <c r="D20" s="16">
        <f>D18-D19</f>
        <v>20456.675559245155</v>
      </c>
      <c r="E20" s="16">
        <f>E18-E19</f>
        <v>20684.514574346806</v>
      </c>
      <c r="F20" s="16">
        <f>F18-F19</f>
        <v>21013.604335256492</v>
      </c>
      <c r="G20" s="16">
        <f>G18-G19</f>
        <v>21241.452928560262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2342.8946784363029</v>
      </c>
      <c r="D21" s="16">
        <f>D18*$D$12</f>
        <v>2381.2003296475841</v>
      </c>
      <c r="E21" s="16">
        <f>E18*$D$12</f>
        <v>2407.7212732043904</v>
      </c>
      <c r="F21" s="16">
        <f>F18*$D$12</f>
        <v>2446.028017860544</v>
      </c>
      <c r="G21" s="16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1264.2004029083187</v>
      </c>
      <c r="D25" s="16">
        <f>D24*$D$11</f>
        <v>1283.2352959914015</v>
      </c>
      <c r="E25" s="16">
        <f>E24*$D$11</f>
        <v>1296.4157371996223</v>
      </c>
      <c r="F25" s="16">
        <f>F24*$D$11</f>
        <v>1315.4506302827049</v>
      </c>
      <c r="G25" s="16">
        <f>G24*$D$11</f>
        <v>1328.6259622554151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21721.261468152021</v>
      </c>
      <c r="D26" s="16">
        <f>D24-D25</f>
        <v>22048.315540215895</v>
      </c>
      <c r="E26" s="16">
        <f>E24-E25</f>
        <v>22274.779484611692</v>
      </c>
      <c r="F26" s="16">
        <f>F24-F25</f>
        <v>22601.833556675563</v>
      </c>
      <c r="G26" s="16">
        <f>G24-G25</f>
        <v>22828.209715115769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2528.4008058166373</v>
      </c>
      <c r="D27" s="16">
        <f>D24*$D$12</f>
        <v>2566.4705919828029</v>
      </c>
      <c r="E27" s="16">
        <f>E24*$D$12</f>
        <v>2592.8314743992446</v>
      </c>
      <c r="F27" s="16">
        <f>F24*$D$12</f>
        <v>2630.9012605654098</v>
      </c>
      <c r="G27" s="16">
        <f>G24*$D$12</f>
        <v>2657.2519245108301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1284.5456573865365</v>
      </c>
      <c r="D30" s="16">
        <f>D29*$D$11</f>
        <v>1302.9847362887235</v>
      </c>
      <c r="E30" s="16">
        <f>E29*$D$11</f>
        <v>1315.7488059999253</v>
      </c>
      <c r="F30" s="16">
        <f>F29*$D$11</f>
        <v>1334.1975302340945</v>
      </c>
      <c r="G30" s="16">
        <f>G29*$D$11</f>
        <v>1346.9610879235709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22070.829931459579</v>
      </c>
      <c r="D31" s="16">
        <f>D29-D30</f>
        <v>22387.646832597158</v>
      </c>
      <c r="E31" s="16">
        <f>E29-E30</f>
        <v>22606.956757635078</v>
      </c>
      <c r="F31" s="16">
        <f>F29-F30</f>
        <v>22923.93938311308</v>
      </c>
      <c r="G31" s="16">
        <f>G29-G30</f>
        <v>23143.24051068681</v>
      </c>
      <c r="I31" s="12"/>
      <c r="L31" s="17"/>
    </row>
    <row r="32" spans="1:13" x14ac:dyDescent="0.2">
      <c r="A32" s="2"/>
      <c r="B32" s="2" t="s">
        <v>27</v>
      </c>
      <c r="C32" s="16">
        <f>C29*$D$12</f>
        <v>2569.091314773073</v>
      </c>
      <c r="D32" s="16">
        <f>D29*$D$12</f>
        <v>2605.969472577447</v>
      </c>
      <c r="E32" s="16">
        <f>E29*$D$12</f>
        <v>2631.4976119998505</v>
      </c>
      <c r="F32" s="16">
        <f>F29*$D$12</f>
        <v>2668.3950604681891</v>
      </c>
      <c r="G32" s="16">
        <f>G29*$D$12</f>
        <v>2693.9221758471417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1305.3588597020491</v>
      </c>
      <c r="D35" s="16">
        <f>D34*$D$11</f>
        <v>1323.1688147035786</v>
      </c>
      <c r="E35" s="16">
        <f>E34*$D$11</f>
        <v>1335.4924298271296</v>
      </c>
      <c r="F35" s="16">
        <f>F34*$D$11</f>
        <v>1353.2985307349752</v>
      </c>
      <c r="G35" s="16">
        <f>G34*$D$11</f>
        <v>1365.6225897931972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22428.438589426118</v>
      </c>
      <c r="D36" s="16">
        <f>D34-D35</f>
        <v>22734.445998088759</v>
      </c>
      <c r="E36" s="16">
        <f>E34-E35</f>
        <v>22946.188112484317</v>
      </c>
      <c r="F36" s="16">
        <f>F34-F35</f>
        <v>23252.129300810029</v>
      </c>
      <c r="G36" s="16">
        <f>G34-G35</f>
        <v>23463.879042810389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2610.7177194040983</v>
      </c>
      <c r="D37" s="16">
        <f>D34*$D$12</f>
        <v>2646.3376294071572</v>
      </c>
      <c r="E37" s="16">
        <f>E34*$D$12</f>
        <v>2670.9848596542593</v>
      </c>
      <c r="F37" s="16">
        <f>F34*$D$12</f>
        <v>2706.5970614699504</v>
      </c>
      <c r="G37" s="16">
        <f>G34*$D$12</f>
        <v>2731.2451795863944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1348.4084489725637</v>
      </c>
      <c r="D40" s="16">
        <f>D39*$D$11</f>
        <v>1364.8043526448616</v>
      </c>
      <c r="E40" s="16">
        <f>E39*$D$11</f>
        <v>1376.1543710268322</v>
      </c>
      <c r="F40" s="16">
        <f>F39*$D$11</f>
        <v>1392.5502746991301</v>
      </c>
      <c r="G40" s="16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23168.108805074047</v>
      </c>
      <c r="D41" s="16">
        <f>D39-D40</f>
        <v>23449.82024089808</v>
      </c>
      <c r="E41" s="16">
        <f>E39-E40</f>
        <v>23644.834193097391</v>
      </c>
      <c r="F41" s="16">
        <f>F39-F40</f>
        <v>23926.545628921416</v>
      </c>
      <c r="G41" s="16">
        <f>G39-G40</f>
        <v>24121.485733178961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2696.8168979451275</v>
      </c>
      <c r="D42" s="16">
        <f>D39*$D$12</f>
        <v>2729.6087052897233</v>
      </c>
      <c r="E42" s="16">
        <f>E39*$D$12</f>
        <v>2752.3087420536644</v>
      </c>
      <c r="F42" s="16">
        <f>F39*$D$12</f>
        <v>2785.1005493982602</v>
      </c>
      <c r="G42" s="16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6">
        <f>C43*$D$11</f>
        <v>1370.6593417732681</v>
      </c>
      <c r="D44" s="16">
        <f>D43*$D$11</f>
        <v>1386.279451327249</v>
      </c>
      <c r="E44" s="16">
        <f>E43*$D$11</f>
        <v>1397.0906044040444</v>
      </c>
      <c r="F44" s="16">
        <f>F43*$D$11</f>
        <v>1412.7064159296692</v>
      </c>
      <c r="G44" s="16">
        <f>G43*$D$11</f>
        <v>1423.5218670348215</v>
      </c>
    </row>
    <row r="45" spans="1:12" x14ac:dyDescent="0.2">
      <c r="A45" s="2"/>
      <c r="B45" s="2" t="s">
        <v>22</v>
      </c>
      <c r="C45" s="16">
        <f>C43-C44</f>
        <v>23550.419599558878</v>
      </c>
      <c r="D45" s="16">
        <f>D43-D44</f>
        <v>23818.801481895462</v>
      </c>
      <c r="E45" s="16">
        <f>E43-E44</f>
        <v>24004.556748396761</v>
      </c>
      <c r="F45" s="16">
        <f>F43-F44</f>
        <v>24272.864782791592</v>
      </c>
      <c r="G45" s="16">
        <f>G43-G44</f>
        <v>24458.693897234662</v>
      </c>
    </row>
    <row r="46" spans="1:12" x14ac:dyDescent="0.2">
      <c r="A46" s="2"/>
      <c r="B46" s="2" t="s">
        <v>27</v>
      </c>
      <c r="C46" s="16">
        <f>C43*$D$12</f>
        <v>2741.3186835465362</v>
      </c>
      <c r="D46" s="16">
        <f>D43*$D$12</f>
        <v>2772.5589026544981</v>
      </c>
      <c r="E46" s="16">
        <f>E43*$D$12</f>
        <v>2794.1812088080887</v>
      </c>
      <c r="F46" s="16">
        <f>F43*$D$12</f>
        <v>2825.4128318593384</v>
      </c>
      <c r="G46" s="16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6">
        <f>C47*$D$11</f>
        <v>1393.3924402401683</v>
      </c>
      <c r="D48" s="16">
        <f>D47*$D$11</f>
        <v>1408.1805920704574</v>
      </c>
      <c r="E48" s="16">
        <f>E47*$D$11</f>
        <v>1418.4238681506731</v>
      </c>
      <c r="F48" s="16">
        <f>F47*$D$11</f>
        <v>1433.2117719641606</v>
      </c>
      <c r="G48" s="16">
        <f>G47*$D$11</f>
        <v>1443.4507500160198</v>
      </c>
    </row>
    <row r="49" spans="1:7" x14ac:dyDescent="0.2">
      <c r="A49" s="2"/>
      <c r="B49" s="2" t="s">
        <v>22</v>
      </c>
      <c r="C49" s="16">
        <f>C47-C48</f>
        <v>23941.015564126526</v>
      </c>
      <c r="D49" s="16">
        <f>D47-D48</f>
        <v>24195.102900119677</v>
      </c>
      <c r="E49" s="16">
        <f>E47-E48</f>
        <v>24371.101007316112</v>
      </c>
      <c r="F49" s="16">
        <f>F47-F48</f>
        <v>24625.184081929667</v>
      </c>
      <c r="G49" s="16">
        <f>G47-G48</f>
        <v>24801.108341184343</v>
      </c>
    </row>
    <row r="50" spans="1:7" x14ac:dyDescent="0.2">
      <c r="A50" s="2"/>
      <c r="B50" s="2" t="s">
        <v>27</v>
      </c>
      <c r="C50" s="16">
        <f>C47*$D$12</f>
        <v>2786.7848804803366</v>
      </c>
      <c r="D50" s="16">
        <f>D47*$D$12</f>
        <v>2816.3611841409147</v>
      </c>
      <c r="E50" s="16">
        <f>E47*$D$12</f>
        <v>2836.8477363013462</v>
      </c>
      <c r="F50" s="16">
        <f>F47*$D$12</f>
        <v>2866.4235439283211</v>
      </c>
      <c r="G50" s="16">
        <f>G47*$D$12</f>
        <v>2886.9015000320396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6">
        <f>C52*$D$11</f>
        <v>1416.6407236363423</v>
      </c>
      <c r="D53" s="16">
        <f>D52*$D$11</f>
        <v>1430.5539786793172</v>
      </c>
      <c r="E53" s="16">
        <f>E52*$D$11</f>
        <v>1440.1826367045783</v>
      </c>
      <c r="F53" s="16">
        <f>F52*$D$11</f>
        <v>1454.095891747553</v>
      </c>
      <c r="G53" s="16">
        <f>G52*$D$11</f>
        <v>1463.7245497728138</v>
      </c>
    </row>
    <row r="54" spans="1:7" x14ac:dyDescent="0.2">
      <c r="A54" s="2"/>
      <c r="B54" s="2" t="s">
        <v>22</v>
      </c>
      <c r="C54" s="16">
        <f>C52-C53</f>
        <v>24340.463342478972</v>
      </c>
      <c r="D54" s="16">
        <f>D52-D53</f>
        <v>24579.518360944632</v>
      </c>
      <c r="E54" s="16">
        <f>E52-E53</f>
        <v>24744.956212469569</v>
      </c>
      <c r="F54" s="16">
        <f>F52-F53</f>
        <v>24984.011230935226</v>
      </c>
      <c r="G54" s="16">
        <f>G52-G53</f>
        <v>25149.449082460163</v>
      </c>
    </row>
    <row r="55" spans="1:7" x14ac:dyDescent="0.2">
      <c r="A55" s="2"/>
      <c r="B55" s="2" t="s">
        <v>27</v>
      </c>
      <c r="C55" s="16">
        <f>C52*$D$12</f>
        <v>2833.2814472726845</v>
      </c>
      <c r="D55" s="16">
        <f>D52*$D$12</f>
        <v>2861.1079573586344</v>
      </c>
      <c r="E55" s="16">
        <f>E52*$D$12</f>
        <v>2880.3652734091565</v>
      </c>
      <c r="F55" s="16">
        <f>F52*$D$12</f>
        <v>2908.1917834951059</v>
      </c>
      <c r="G55" s="16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6">
        <f>C58*$D$11</f>
        <v>1623.7551885781106</v>
      </c>
      <c r="D59" s="16">
        <f>D58*$D$11</f>
        <v>1628.5125687150201</v>
      </c>
      <c r="E59" s="16">
        <f>E58*$D$11</f>
        <v>1631.8039537284246</v>
      </c>
      <c r="F59" s="16">
        <f>F58*$D$11</f>
        <v>1636.561701319331</v>
      </c>
      <c r="G59" s="16">
        <f>G58*$D$11</f>
        <v>1639.8582890686334</v>
      </c>
    </row>
    <row r="60" spans="1:7" x14ac:dyDescent="0.2">
      <c r="A60" s="2"/>
      <c r="B60" s="2" t="s">
        <v>22</v>
      </c>
      <c r="C60" s="16">
        <f>C58-C59</f>
        <v>27899.066421932992</v>
      </c>
      <c r="D60" s="16">
        <f>D58-D59</f>
        <v>27980.806862467161</v>
      </c>
      <c r="E60" s="16">
        <f>E58-E59</f>
        <v>28037.358841333844</v>
      </c>
      <c r="F60" s="16">
        <f>F58-F59</f>
        <v>28119.10559539578</v>
      </c>
      <c r="G60" s="16">
        <f>G58-G59</f>
        <v>28175.746966724702</v>
      </c>
    </row>
    <row r="61" spans="1:7" x14ac:dyDescent="0.2">
      <c r="A61" s="2"/>
      <c r="B61" s="2" t="s">
        <v>27</v>
      </c>
      <c r="C61" s="16">
        <f>C58*$D$12</f>
        <v>3247.5103771562212</v>
      </c>
      <c r="D61" s="16">
        <f>D58*$D$12</f>
        <v>3257.0251374300401</v>
      </c>
      <c r="E61" s="16">
        <f>E58*$D$12</f>
        <v>3263.6079074568493</v>
      </c>
      <c r="F61" s="16">
        <f>F58*$D$12</f>
        <v>3273.1234026386619</v>
      </c>
      <c r="G61" s="16">
        <f>G58*$D$12</f>
        <v>3279.7165781372669</v>
      </c>
    </row>
    <row r="62" spans="1:7" x14ac:dyDescent="0.2">
      <c r="A62" s="2" t="s">
        <v>28</v>
      </c>
      <c r="E62" s="10"/>
    </row>
    <row r="69" spans="1:4" x14ac:dyDescent="0.2">
      <c r="A69" s="31" t="s">
        <v>85</v>
      </c>
      <c r="B69" s="31"/>
      <c r="C69" s="31"/>
      <c r="D69" s="32">
        <f>250.067204108229*(1+'Løntabel oktober 2018'!E63)</f>
        <v>255.14356835162604</v>
      </c>
    </row>
    <row r="70" spans="1:4" x14ac:dyDescent="0.2">
      <c r="A70" s="31"/>
      <c r="B70" s="31"/>
      <c r="C70" s="31"/>
      <c r="D7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3">
        <f>+'Løntabel oktober 2019'!D7</f>
        <v>3.2343428403410757E-2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1209.3359623625197</v>
      </c>
      <c r="D19" s="16">
        <f>D18*$D$11</f>
        <v>1229.1082560118593</v>
      </c>
      <c r="E19" s="16">
        <f>E18*$D$11</f>
        <v>1242.7976169098226</v>
      </c>
      <c r="F19" s="16">
        <f>F18*$D$11</f>
        <v>1262.5704749644767</v>
      </c>
      <c r="G19" s="16">
        <f>G18*$D$11</f>
        <v>1276.2604113541547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20778.590626046931</v>
      </c>
      <c r="D20" s="16">
        <f>D18-D19</f>
        <v>21118.314580567399</v>
      </c>
      <c r="E20" s="16">
        <f>E18-E19</f>
        <v>21353.522690541497</v>
      </c>
      <c r="F20" s="16">
        <f>F18-F19</f>
        <v>21693.256342571465</v>
      </c>
      <c r="G20" s="16">
        <f>G18-G19</f>
        <v>21928.474340539564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2418.6719247250394</v>
      </c>
      <c r="D21" s="16">
        <f>D18*$D$12</f>
        <v>2458.2165120237187</v>
      </c>
      <c r="E21" s="16">
        <f>E18*$D$12</f>
        <v>2485.5952338196453</v>
      </c>
      <c r="F21" s="16">
        <f>F18*$D$12</f>
        <v>2525.1409499289534</v>
      </c>
      <c r="G21" s="16">
        <f>G18*$D$12</f>
        <v>2552.5208227083094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1305.0889781273468</v>
      </c>
      <c r="D25" s="16">
        <f>D24*$D$11</f>
        <v>1324.7395249120289</v>
      </c>
      <c r="E25" s="16">
        <f>E24*$D$11</f>
        <v>1338.3462667767933</v>
      </c>
      <c r="F25" s="16">
        <f>F24*$D$11</f>
        <v>1357.9968135614749</v>
      </c>
      <c r="G25" s="16">
        <f>G24*$D$11</f>
        <v>1371.5982809405357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22423.801533278958</v>
      </c>
      <c r="D26" s="16">
        <f>D24-D25</f>
        <v>22761.433655306679</v>
      </c>
      <c r="E26" s="16">
        <f>E24-E25</f>
        <v>22995.222220073993</v>
      </c>
      <c r="F26" s="16">
        <f>F24-F25</f>
        <v>23332.854342101706</v>
      </c>
      <c r="G26" s="16">
        <f>G24-G25</f>
        <v>23566.552281614659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2610.1779562546935</v>
      </c>
      <c r="D27" s="16">
        <f>D24*$D$12</f>
        <v>2649.4790498240577</v>
      </c>
      <c r="E27" s="16">
        <f>E24*$D$12</f>
        <v>2676.6925335535866</v>
      </c>
      <c r="F27" s="16">
        <f>F24*$D$12</f>
        <v>2715.9936271229499</v>
      </c>
      <c r="G27" s="16">
        <f>G24*$D$12</f>
        <v>2743.1965618810714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1326.09226788713</v>
      </c>
      <c r="D30" s="16">
        <f>D29*$D$11</f>
        <v>1345.1277298176149</v>
      </c>
      <c r="E30" s="16">
        <f>E29*$D$11</f>
        <v>1358.3046333036571</v>
      </c>
      <c r="F30" s="16">
        <f>F29*$D$11</f>
        <v>1377.3500525292282</v>
      </c>
      <c r="G30" s="16">
        <f>G29*$D$11</f>
        <v>1390.5264274330073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22784.676239151599</v>
      </c>
      <c r="D31" s="16">
        <f>D29-D30</f>
        <v>23111.74008504811</v>
      </c>
      <c r="E31" s="16">
        <f>E29-E30</f>
        <v>23338.143244944651</v>
      </c>
      <c r="F31" s="16">
        <f>F29-F30</f>
        <v>23665.37817527492</v>
      </c>
      <c r="G31" s="16">
        <f>G29-G30</f>
        <v>23891.772253167124</v>
      </c>
      <c r="I31" s="12"/>
      <c r="L31" s="17"/>
    </row>
    <row r="32" spans="1:13" x14ac:dyDescent="0.2">
      <c r="A32" s="2"/>
      <c r="B32" s="2" t="s">
        <v>27</v>
      </c>
      <c r="C32" s="16">
        <f>C29*$D$12</f>
        <v>2652.18453577426</v>
      </c>
      <c r="D32" s="16">
        <f>D29*$D$12</f>
        <v>2690.2554596352297</v>
      </c>
      <c r="E32" s="16">
        <f>E29*$D$12</f>
        <v>2716.6092666073141</v>
      </c>
      <c r="F32" s="16">
        <f>F29*$D$12</f>
        <v>2754.7001050584563</v>
      </c>
      <c r="G32" s="16">
        <f>G29*$D$12</f>
        <v>2781.0528548660145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1347.5786405215804</v>
      </c>
      <c r="D35" s="16">
        <f>D34*$D$11</f>
        <v>1365.9646305275696</v>
      </c>
      <c r="E35" s="16">
        <f>E34*$D$11</f>
        <v>1378.6868336145401</v>
      </c>
      <c r="F35" s="16">
        <f>F34*$D$11</f>
        <v>1397.0688448722426</v>
      </c>
      <c r="G35" s="16">
        <f>G34*$D$11</f>
        <v>1409.7915062522538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23153.851187143518</v>
      </c>
      <c r="D36" s="16">
        <f>D34-D35</f>
        <v>23469.755924519148</v>
      </c>
      <c r="E36" s="16">
        <f>E34-E35</f>
        <v>23688.346504831643</v>
      </c>
      <c r="F36" s="16">
        <f>F34-F35</f>
        <v>24004.182880077624</v>
      </c>
      <c r="G36" s="16">
        <f>G34-G35</f>
        <v>24222.781334697815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2695.1572810431608</v>
      </c>
      <c r="D37" s="16">
        <f>D34*$D$12</f>
        <v>2731.9292610551392</v>
      </c>
      <c r="E37" s="16">
        <f>E34*$D$12</f>
        <v>2757.3736672290802</v>
      </c>
      <c r="F37" s="16">
        <f>F34*$D$12</f>
        <v>2794.1376897444852</v>
      </c>
      <c r="G37" s="16">
        <f>G34*$D$12</f>
        <v>2819.5830125045077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1392.020601100462</v>
      </c>
      <c r="D40" s="16">
        <f>D39*$D$11</f>
        <v>1408.946804509294</v>
      </c>
      <c r="E40" s="16">
        <f>E39*$D$11</f>
        <v>1420.6639213981794</v>
      </c>
      <c r="F40" s="16">
        <f>F39*$D$11</f>
        <v>1437.5901248070113</v>
      </c>
      <c r="G40" s="16">
        <f>G39*$D$11</f>
        <v>1449.3028046545671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23917.444873453391</v>
      </c>
      <c r="D41" s="16">
        <f>D39-D40</f>
        <v>24208.267822932416</v>
      </c>
      <c r="E41" s="16">
        <f>E39-E40</f>
        <v>24409.589194932352</v>
      </c>
      <c r="F41" s="16">
        <f>F39-F40</f>
        <v>24700.412144411377</v>
      </c>
      <c r="G41" s="16">
        <f>G39-G40</f>
        <v>24901.657279973926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2784.0412022009241</v>
      </c>
      <c r="D42" s="16">
        <f>D39*$D$12</f>
        <v>2817.893609018588</v>
      </c>
      <c r="E42" s="16">
        <f>E39*$D$12</f>
        <v>2841.3278427963587</v>
      </c>
      <c r="F42" s="16">
        <f>F39*$D$12</f>
        <v>2875.1802496140226</v>
      </c>
      <c r="G42" s="16">
        <f>G39*$D$12</f>
        <v>2898.6056093091343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">
      <c r="A44" s="2"/>
      <c r="B44" s="2" t="s">
        <v>16</v>
      </c>
      <c r="C44" s="16">
        <f>C43*$D$11</f>
        <v>1414.991164059378</v>
      </c>
      <c r="D44" s="16">
        <f>D43*$D$11</f>
        <v>1431.1164815083714</v>
      </c>
      <c r="E44" s="16">
        <f>E43*$D$11</f>
        <v>1442.2773043406644</v>
      </c>
      <c r="F44" s="16">
        <f>F43*$D$11</f>
        <v>1458.3981847483296</v>
      </c>
      <c r="G44" s="16">
        <f>G43*$D$11</f>
        <v>1469.5634446219519</v>
      </c>
    </row>
    <row r="45" spans="1:12" x14ac:dyDescent="0.2">
      <c r="A45" s="2"/>
      <c r="B45" s="2" t="s">
        <v>22</v>
      </c>
      <c r="C45" s="16">
        <f>C43-C44</f>
        <v>24312.120909747493</v>
      </c>
      <c r="D45" s="16">
        <f>D43-D44</f>
        <v>24589.183182280198</v>
      </c>
      <c r="E45" s="16">
        <f>E43-E44</f>
        <v>24780.946410944143</v>
      </c>
      <c r="F45" s="16">
        <f>F43-F44</f>
        <v>25057.932447039482</v>
      </c>
      <c r="G45" s="16">
        <f>G43-G44</f>
        <v>25249.771912140812</v>
      </c>
    </row>
    <row r="46" spans="1:12" x14ac:dyDescent="0.2">
      <c r="A46" s="2"/>
      <c r="B46" s="2" t="s">
        <v>27</v>
      </c>
      <c r="C46" s="16">
        <f>C43*$D$12</f>
        <v>2829.982328118756</v>
      </c>
      <c r="D46" s="16">
        <f>D43*$D$12</f>
        <v>2862.2329630167428</v>
      </c>
      <c r="E46" s="16">
        <f>E43*$D$12</f>
        <v>2884.5546086813288</v>
      </c>
      <c r="F46" s="16">
        <f>F43*$D$12</f>
        <v>2916.7963694966593</v>
      </c>
      <c r="G46" s="16">
        <f>G43*$D$12</f>
        <v>2939.1268892439039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">
      <c r="A48" s="2"/>
      <c r="B48" s="2" t="s">
        <v>16</v>
      </c>
      <c r="C48" s="16">
        <f>C47*$D$11</f>
        <v>1438.4595288689297</v>
      </c>
      <c r="D48" s="16">
        <f>D47*$D$11</f>
        <v>1453.7259802291605</v>
      </c>
      <c r="E48" s="16">
        <f>E47*$D$11</f>
        <v>1464.3005589758934</v>
      </c>
      <c r="F48" s="16">
        <f>F47*$D$11</f>
        <v>1479.5667542976087</v>
      </c>
      <c r="G48" s="16">
        <f>G47*$D$11</f>
        <v>1490.1368960030127</v>
      </c>
    </row>
    <row r="49" spans="1:7" x14ac:dyDescent="0.2">
      <c r="A49" s="2"/>
      <c r="B49" s="2" t="s">
        <v>22</v>
      </c>
      <c r="C49" s="16">
        <f>C47-C48</f>
        <v>24715.350086929793</v>
      </c>
      <c r="D49" s="16">
        <f>D47-D48</f>
        <v>24977.655478482851</v>
      </c>
      <c r="E49" s="16">
        <f>E47-E48</f>
        <v>25159.345967858531</v>
      </c>
      <c r="F49" s="16">
        <f>F47-F48</f>
        <v>25421.646960204369</v>
      </c>
      <c r="G49" s="16">
        <f>G47-G48</f>
        <v>25603.261213142672</v>
      </c>
    </row>
    <row r="50" spans="1:7" x14ac:dyDescent="0.2">
      <c r="A50" s="2"/>
      <c r="B50" s="2" t="s">
        <v>27</v>
      </c>
      <c r="C50" s="16">
        <f>C47*$D$12</f>
        <v>2876.9190577378595</v>
      </c>
      <c r="D50" s="16">
        <f>D47*$D$12</f>
        <v>2907.4519604583211</v>
      </c>
      <c r="E50" s="16">
        <f>E47*$D$12</f>
        <v>2928.6011179517868</v>
      </c>
      <c r="F50" s="16">
        <f>F47*$D$12</f>
        <v>2959.1335085952173</v>
      </c>
      <c r="G50" s="16">
        <f>G47*$D$12</f>
        <v>2980.2737920060254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">
      <c r="A53" s="2"/>
      <c r="B53" s="2" t="s">
        <v>16</v>
      </c>
      <c r="C53" s="16">
        <f>C52*$D$11</f>
        <v>1462.4597414546301</v>
      </c>
      <c r="D53" s="16">
        <f>D52*$D$11</f>
        <v>1476.8229988659457</v>
      </c>
      <c r="E53" s="16">
        <f>E52*$D$11</f>
        <v>1486.763080702668</v>
      </c>
      <c r="F53" s="16">
        <f>F52*$D$11</f>
        <v>1501.1263381139834</v>
      </c>
      <c r="G53" s="16">
        <f>G52*$D$11</f>
        <v>1511.0664199507053</v>
      </c>
    </row>
    <row r="54" spans="1:7" x14ac:dyDescent="0.2">
      <c r="A54" s="2"/>
      <c r="B54" s="2" t="s">
        <v>22</v>
      </c>
      <c r="C54" s="16">
        <f>C52-C53</f>
        <v>25127.717375902281</v>
      </c>
      <c r="D54" s="16">
        <f>D52-D53</f>
        <v>25374.504253242161</v>
      </c>
      <c r="E54" s="16">
        <f>E52-E53</f>
        <v>25545.292932073113</v>
      </c>
      <c r="F54" s="16">
        <f>F52-F53</f>
        <v>25792.079809412986</v>
      </c>
      <c r="G54" s="16">
        <f>G52-G53</f>
        <v>25962.868488243937</v>
      </c>
    </row>
    <row r="55" spans="1:7" x14ac:dyDescent="0.2">
      <c r="A55" s="2"/>
      <c r="B55" s="2" t="s">
        <v>27</v>
      </c>
      <c r="C55" s="16">
        <f>C52*$D$12</f>
        <v>2924.9194829092603</v>
      </c>
      <c r="D55" s="16">
        <f>D52*$D$12</f>
        <v>2953.6459977318914</v>
      </c>
      <c r="E55" s="16">
        <f>E52*$D$12</f>
        <v>2973.5261614053361</v>
      </c>
      <c r="F55" s="16">
        <f>F52*$D$12</f>
        <v>3002.2526762279667</v>
      </c>
      <c r="G55" s="16">
        <f>G52*$D$12</f>
        <v>3022.1328399014105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">
      <c r="A59" s="2"/>
      <c r="B59" s="2" t="s">
        <v>16</v>
      </c>
      <c r="C59" s="16">
        <f>C58*$D$11</f>
        <v>1676.2729982645533</v>
      </c>
      <c r="D59" s="16">
        <f>D58*$D$11</f>
        <v>1681.184248385309</v>
      </c>
      <c r="E59" s="16">
        <f>E58*$D$11</f>
        <v>1684.5820880742428</v>
      </c>
      <c r="F59" s="16">
        <f>F58*$D$11</f>
        <v>1689.493717533717</v>
      </c>
      <c r="G59" s="16">
        <f>G58*$D$11</f>
        <v>1692.8969282328644</v>
      </c>
    </row>
    <row r="60" spans="1:7" x14ac:dyDescent="0.2">
      <c r="A60" s="2"/>
      <c r="B60" s="2" t="s">
        <v>22</v>
      </c>
      <c r="C60" s="16">
        <f>C58-C59</f>
        <v>28801.41787927278</v>
      </c>
      <c r="D60" s="16">
        <f>D58-D59</f>
        <v>28885.802085893036</v>
      </c>
      <c r="E60" s="16">
        <f>E58-E59</f>
        <v>28944.183149639262</v>
      </c>
      <c r="F60" s="16">
        <f>F58-F59</f>
        <v>29028.573873988407</v>
      </c>
      <c r="G60" s="16">
        <f>G58-G59</f>
        <v>29087.047221455578</v>
      </c>
    </row>
    <row r="61" spans="1:7" x14ac:dyDescent="0.2">
      <c r="A61" s="2"/>
      <c r="B61" s="2" t="s">
        <v>27</v>
      </c>
      <c r="C61" s="16">
        <f>C58*$D$12</f>
        <v>3352.5459965291066</v>
      </c>
      <c r="D61" s="16">
        <f>D58*$D$12</f>
        <v>3362.3684967706181</v>
      </c>
      <c r="E61" s="16">
        <f>E58*$D$12</f>
        <v>3369.1641761484857</v>
      </c>
      <c r="F61" s="16">
        <f>F58*$D$12</f>
        <v>3378.987435067434</v>
      </c>
      <c r="G61" s="16">
        <f>G58*$D$12</f>
        <v>3385.7938564657288</v>
      </c>
    </row>
    <row r="62" spans="1:7" x14ac:dyDescent="0.2">
      <c r="A62" s="2" t="s">
        <v>28</v>
      </c>
      <c r="E62" s="10"/>
    </row>
    <row r="69" spans="1:4" x14ac:dyDescent="0.2">
      <c r="A69" s="31" t="s">
        <v>86</v>
      </c>
      <c r="B69" s="31"/>
      <c r="C69" s="31"/>
      <c r="D69" s="32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6.7407196430266936E-3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1405.4414035329471</v>
      </c>
      <c r="D16" s="16">
        <f t="shared" ref="D16:G16" si="0">D15*$D$9</f>
        <v>1428.4572224732156</v>
      </c>
      <c r="E16" s="16">
        <f t="shared" si="0"/>
        <v>1444.3922403028764</v>
      </c>
      <c r="F16" s="16">
        <f t="shared" si="0"/>
        <v>1467.4087162357405</v>
      </c>
      <c r="G16" s="16">
        <f t="shared" si="0"/>
        <v>1483.3444039630538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24148.038660702456</v>
      </c>
      <c r="D17" s="16">
        <f>D15-D16</f>
        <v>24543.492277039797</v>
      </c>
      <c r="E17" s="16">
        <f>E15-E16</f>
        <v>24817.284856113056</v>
      </c>
      <c r="F17" s="16">
        <f>F15-F16</f>
        <v>25212.749760777722</v>
      </c>
      <c r="G17" s="16">
        <f>G15-G16</f>
        <v>25486.553849910651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2810.8828070658942</v>
      </c>
      <c r="D18" s="16">
        <f>D15*$D$10</f>
        <v>2856.9144449464311</v>
      </c>
      <c r="E18" s="16">
        <f>E15*$D$10</f>
        <v>2888.7844806057528</v>
      </c>
      <c r="F18" s="16">
        <f>F15*$D$10</f>
        <v>2934.817432471481</v>
      </c>
      <c r="G18" s="16">
        <f>G15*$D$10</f>
        <v>2966.6888079261075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1516.9021229068744</v>
      </c>
      <c r="D22" s="16">
        <f t="shared" ref="D22:G22" si="1">D21*$D$9</f>
        <v>1539.7762231450438</v>
      </c>
      <c r="E22" s="16">
        <f t="shared" si="1"/>
        <v>1555.6150687883687</v>
      </c>
      <c r="F22" s="16">
        <f t="shared" si="1"/>
        <v>1578.4891690265381</v>
      </c>
      <c r="G22" s="16">
        <f t="shared" si="1"/>
        <v>1594.3218749366529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26063.136475399933</v>
      </c>
      <c r="D23" s="16">
        <f>D21-D22</f>
        <v>26456.155106764843</v>
      </c>
      <c r="E23" s="16">
        <f>E21-E22</f>
        <v>26728.295272818337</v>
      </c>
      <c r="F23" s="16">
        <f>F21-F22</f>
        <v>27121.313904183244</v>
      </c>
      <c r="G23" s="16">
        <f>G21-G22</f>
        <v>27393.348578457037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3033.8042458137488</v>
      </c>
      <c r="D24" s="16">
        <f>D21*$D$10</f>
        <v>3079.5524462900876</v>
      </c>
      <c r="E24" s="16">
        <f>E21*$D$10</f>
        <v>3111.2301375767374</v>
      </c>
      <c r="F24" s="16">
        <f>F21*$D$10</f>
        <v>3156.9783380530762</v>
      </c>
      <c r="G24" s="16">
        <f>G21*$D$10</f>
        <v>3188.6437498733058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1541.3508754307027</v>
      </c>
      <c r="D27" s="16">
        <f t="shared" ref="D27:G27" si="2">D26*$D$9</f>
        <v>1563.5089898612478</v>
      </c>
      <c r="E27" s="16">
        <f t="shared" si="2"/>
        <v>1578.8474847372972</v>
      </c>
      <c r="F27" s="16">
        <f t="shared" si="2"/>
        <v>1601.0171898970166</v>
      </c>
      <c r="G27" s="16">
        <f t="shared" si="2"/>
        <v>1616.3550694800767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26483.210496036616</v>
      </c>
      <c r="D28" s="16">
        <f>D26-D27</f>
        <v>26863.927189434165</v>
      </c>
      <c r="E28" s="16">
        <f>E26-E27</f>
        <v>27127.470419577199</v>
      </c>
      <c r="F28" s="16">
        <f>F26-F27</f>
        <v>27508.38626277601</v>
      </c>
      <c r="G28" s="16">
        <f>G26-G27</f>
        <v>27771.918921066772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3082.7017508614053</v>
      </c>
      <c r="D29" s="16">
        <f>D26*$D$10</f>
        <v>3127.0179797224955</v>
      </c>
      <c r="E29" s="16">
        <f>E26*$D$10</f>
        <v>3157.6949694745945</v>
      </c>
      <c r="F29" s="16">
        <f>F26*$D$10</f>
        <v>3202.0343797940332</v>
      </c>
      <c r="G29" s="16">
        <f>G26*$D$10</f>
        <v>3232.7101389601535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1566.3619576555593</v>
      </c>
      <c r="D32" s="16">
        <f t="shared" ref="D32:G32" si="3">D31*$D$9</f>
        <v>1587.7640582170975</v>
      </c>
      <c r="E32" s="16">
        <f t="shared" si="3"/>
        <v>1602.5732618413224</v>
      </c>
      <c r="F32" s="16">
        <f t="shared" si="3"/>
        <v>1623.9707309649609</v>
      </c>
      <c r="G32" s="16">
        <f t="shared" si="3"/>
        <v>1638.7804680624304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26912.946363354611</v>
      </c>
      <c r="D33" s="16">
        <f>D31-D32</f>
        <v>27280.673363911948</v>
      </c>
      <c r="E33" s="16">
        <f>E31-E32</f>
        <v>27535.122408000901</v>
      </c>
      <c r="F33" s="16">
        <f>F31-F32</f>
        <v>27902.76983203433</v>
      </c>
      <c r="G33" s="16">
        <f>G31-G32</f>
        <v>28157.228042163573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3132.7239153111186</v>
      </c>
      <c r="D34" s="16">
        <f>D31*$D$10</f>
        <v>3175.528116434195</v>
      </c>
      <c r="E34" s="16">
        <f>E31*$D$10</f>
        <v>3205.1465236826448</v>
      </c>
      <c r="F34" s="16">
        <f>F31*$D$10</f>
        <v>3247.9414619299218</v>
      </c>
      <c r="G34" s="16">
        <f>G31*$D$10</f>
        <v>3277.5609361248607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1618.0943533085162</v>
      </c>
      <c r="D37" s="16">
        <f t="shared" ref="D37:G37" si="4">D36*$D$9</f>
        <v>1637.7971981029971</v>
      </c>
      <c r="E37" s="16">
        <f t="shared" si="4"/>
        <v>1651.4364372119883</v>
      </c>
      <c r="F37" s="16">
        <f t="shared" si="4"/>
        <v>1671.1392820064691</v>
      </c>
      <c r="G37" s="16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27801.802979573597</v>
      </c>
      <c r="D38" s="16">
        <f>D36-D37</f>
        <v>28140.333676496946</v>
      </c>
      <c r="E38" s="16">
        <f>E36-E37</f>
        <v>28374.680603005982</v>
      </c>
      <c r="F38" s="16">
        <f>F36-F37</f>
        <v>28713.211299929331</v>
      </c>
      <c r="G38" s="16">
        <f>G36-G37</f>
        <v>28947.469483874123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3236.1887066170325</v>
      </c>
      <c r="D39" s="16">
        <f>D36*$D$10</f>
        <v>3275.5943962059941</v>
      </c>
      <c r="E39" s="16">
        <f>E36*$D$10</f>
        <v>3302.8728744239766</v>
      </c>
      <c r="F39" s="16">
        <f>F36*$D$10</f>
        <v>3342.2785640129382</v>
      </c>
      <c r="G39" s="16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6">
        <f>C40*$D$9</f>
        <v>1644.8330983117344</v>
      </c>
      <c r="D41" s="16">
        <f t="shared" ref="D41:G41" si="5">D40*$D$9</f>
        <v>1663.603676644349</v>
      </c>
      <c r="E41" s="16">
        <f t="shared" si="5"/>
        <v>1676.595365018401</v>
      </c>
      <c r="F41" s="16">
        <f t="shared" si="5"/>
        <v>1695.3607784398698</v>
      </c>
      <c r="G41" s="16">
        <f t="shared" si="5"/>
        <v>1708.3576317250686</v>
      </c>
    </row>
    <row r="42" spans="1:15" x14ac:dyDescent="0.2">
      <c r="A42" s="2"/>
      <c r="B42" s="2" t="s">
        <v>22</v>
      </c>
      <c r="C42" s="16">
        <f>C40-C41</f>
        <v>28261.223234628891</v>
      </c>
      <c r="D42" s="16">
        <f>D40-D41</f>
        <v>28583.735898707448</v>
      </c>
      <c r="E42" s="16">
        <f>E40-E41</f>
        <v>28806.956726225253</v>
      </c>
      <c r="F42" s="16">
        <f>F40-F41</f>
        <v>29129.380647739581</v>
      </c>
      <c r="G42" s="16">
        <f>G40-G41</f>
        <v>29352.690217821633</v>
      </c>
    </row>
    <row r="43" spans="1:15" x14ac:dyDescent="0.2">
      <c r="A43" s="2"/>
      <c r="B43" s="2" t="s">
        <v>27</v>
      </c>
      <c r="C43" s="16">
        <f>C40*$D$10</f>
        <v>3289.6661966234687</v>
      </c>
      <c r="D43" s="16">
        <f>D40*$D$10</f>
        <v>3327.207353288698</v>
      </c>
      <c r="E43" s="16">
        <f>E40*$D$10</f>
        <v>3353.1907300368021</v>
      </c>
      <c r="F43" s="16">
        <f>F40*$D$10</f>
        <v>3390.7215568797396</v>
      </c>
      <c r="G43" s="16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6">
        <f>C44*$D$9</f>
        <v>1672.1513065510123</v>
      </c>
      <c r="D45" s="16">
        <f t="shared" ref="D45:G45" si="6">D44*$D$9</f>
        <v>1689.9221270030557</v>
      </c>
      <c r="E45" s="16">
        <f t="shared" si="6"/>
        <v>1702.2314014919332</v>
      </c>
      <c r="F45" s="16">
        <f t="shared" si="6"/>
        <v>1720.0019239038893</v>
      </c>
      <c r="G45" s="16">
        <f t="shared" si="6"/>
        <v>1732.3060334816207</v>
      </c>
    </row>
    <row r="46" spans="1:15" x14ac:dyDescent="0.2">
      <c r="A46" s="2"/>
      <c r="B46" s="2" t="s">
        <v>22</v>
      </c>
      <c r="C46" s="16">
        <f>C44-C45</f>
        <v>28730.599721649214</v>
      </c>
      <c r="D46" s="16">
        <f>D44-D45</f>
        <v>29035.93472759796</v>
      </c>
      <c r="E46" s="16">
        <f>E44-E45</f>
        <v>29247.430443815945</v>
      </c>
      <c r="F46" s="16">
        <f>F44-F45</f>
        <v>29552.760328894099</v>
      </c>
      <c r="G46" s="16">
        <f>G44-G45</f>
        <v>29764.167302547845</v>
      </c>
      <c r="O46" s="2"/>
    </row>
    <row r="47" spans="1:15" x14ac:dyDescent="0.2">
      <c r="A47" s="2"/>
      <c r="B47" s="2" t="s">
        <v>27</v>
      </c>
      <c r="C47" s="16">
        <f>C44*$D$10</f>
        <v>3344.3026131020247</v>
      </c>
      <c r="D47" s="16">
        <f>D44*$D$10</f>
        <v>3379.8442540061114</v>
      </c>
      <c r="E47" s="16">
        <f>E44*$D$10</f>
        <v>3404.4628029838664</v>
      </c>
      <c r="F47" s="16">
        <f>F44*$D$10</f>
        <v>3440.0038478077786</v>
      </c>
      <c r="G47" s="16">
        <f>G44*$D$10</f>
        <v>3464.6120669632414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  <c r="O49" s="17"/>
    </row>
    <row r="50" spans="1:15" x14ac:dyDescent="0.2">
      <c r="A50" s="2"/>
      <c r="B50" s="2" t="s">
        <v>16</v>
      </c>
      <c r="C50" s="16">
        <f>C49*$D$9</f>
        <v>1700.0886089802063</v>
      </c>
      <c r="D50" s="16">
        <f t="shared" ref="D50:G50" si="7">D49*$D$9</f>
        <v>1716.8080719739371</v>
      </c>
      <c r="E50" s="16">
        <f t="shared" si="7"/>
        <v>1728.378764168926</v>
      </c>
      <c r="F50" s="16">
        <f t="shared" si="7"/>
        <v>1745.0982271626565</v>
      </c>
      <c r="G50" s="16">
        <f t="shared" si="7"/>
        <v>1756.6689193576451</v>
      </c>
      <c r="O50" s="17"/>
    </row>
    <row r="51" spans="1:15" x14ac:dyDescent="0.2">
      <c r="A51" s="2"/>
      <c r="B51" s="2" t="s">
        <v>22</v>
      </c>
      <c r="C51" s="16">
        <f>C49-C50</f>
        <v>29210.613372478088</v>
      </c>
      <c r="D51" s="16">
        <f>D49-D50</f>
        <v>29497.88414573401</v>
      </c>
      <c r="E51" s="16">
        <f>E49-E50</f>
        <v>29696.68967526609</v>
      </c>
      <c r="F51" s="16">
        <f>F49-F50</f>
        <v>29983.960448522008</v>
      </c>
      <c r="G51" s="16">
        <f>G49-G50</f>
        <v>30182.765978054085</v>
      </c>
      <c r="O51" s="13"/>
    </row>
    <row r="52" spans="1:15" x14ac:dyDescent="0.2">
      <c r="A52" s="2"/>
      <c r="B52" s="2" t="s">
        <v>27</v>
      </c>
      <c r="C52" s="16">
        <f>C49*$D$10</f>
        <v>3400.1772179604127</v>
      </c>
      <c r="D52" s="16">
        <f>D49*$D$10</f>
        <v>3433.6161439478742</v>
      </c>
      <c r="E52" s="16">
        <f>E49*$D$10</f>
        <v>3456.7575283378519</v>
      </c>
      <c r="F52" s="16">
        <f>F49*$D$10</f>
        <v>3490.196454325313</v>
      </c>
      <c r="G52" s="16">
        <f>G49*$D$10</f>
        <v>3513.3378387152902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  <c r="O55" s="17"/>
    </row>
    <row r="56" spans="1:15" x14ac:dyDescent="0.2">
      <c r="A56" s="2"/>
      <c r="B56" s="2" t="s">
        <v>16</v>
      </c>
      <c r="C56" s="16">
        <f>C55*$D$9</f>
        <v>1948.9766385149419</v>
      </c>
      <c r="D56" s="16">
        <f t="shared" ref="D56:G56" si="8">D55*$D$9</f>
        <v>1954.6935495397513</v>
      </c>
      <c r="E56" s="16">
        <f t="shared" si="8"/>
        <v>1958.6487842968058</v>
      </c>
      <c r="F56" s="16">
        <f t="shared" si="8"/>
        <v>1964.3661368885582</v>
      </c>
      <c r="G56" s="16">
        <f t="shared" si="8"/>
        <v>1968.327623737596</v>
      </c>
      <c r="O56" s="17"/>
    </row>
    <row r="57" spans="1:15" x14ac:dyDescent="0.2">
      <c r="A57" s="2"/>
      <c r="B57" s="2" t="s">
        <v>22</v>
      </c>
      <c r="C57" s="16">
        <f>C55-C56</f>
        <v>33486.962243574912</v>
      </c>
      <c r="D57" s="16">
        <f>D55-D56</f>
        <v>33585.189169364821</v>
      </c>
      <c r="E57" s="16">
        <f>E55-E56</f>
        <v>33653.147293826936</v>
      </c>
      <c r="F57" s="16">
        <f>F55-F56</f>
        <v>33751.381806539772</v>
      </c>
      <c r="G57" s="16">
        <f>G55-G56</f>
        <v>33819.447353309602</v>
      </c>
    </row>
    <row r="58" spans="1:15" x14ac:dyDescent="0.2">
      <c r="A58" s="2"/>
      <c r="B58" s="2" t="s">
        <v>27</v>
      </c>
      <c r="C58" s="16">
        <f>C55*$D$10</f>
        <v>3897.9532770298838</v>
      </c>
      <c r="D58" s="16">
        <f>D55*$D$10</f>
        <v>3909.3870990795026</v>
      </c>
      <c r="E58" s="16">
        <f>E55*$D$10</f>
        <v>3917.2975685936117</v>
      </c>
      <c r="F58" s="16">
        <f>F55*$D$10</f>
        <v>3928.7322737771165</v>
      </c>
      <c r="G58" s="16">
        <f>G55*$D$10</f>
        <v>3936.655247475192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-0.27</v>
      </c>
      <c r="F62" s="2"/>
      <c r="G62" s="21"/>
    </row>
    <row r="63" spans="1:15" x14ac:dyDescent="0.2">
      <c r="A63" s="14" t="s">
        <v>69</v>
      </c>
      <c r="D63" s="18">
        <f>+D61+D62</f>
        <v>0.71</v>
      </c>
      <c r="E63" s="24">
        <f>+D63/100</f>
        <v>7.0999999999999995E-3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workbookViewId="0">
      <selection activeCell="D19" sqref="D19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3.5703125" style="14" bestFit="1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97</v>
      </c>
    </row>
    <row r="3" spans="1:15" x14ac:dyDescent="0.2">
      <c r="F3" s="2"/>
    </row>
    <row r="4" spans="1:15" ht="13.5" thickBot="1" x14ac:dyDescent="0.25">
      <c r="A4" s="14" t="s">
        <v>93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34">
        <v>0.02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9"/>
      <c r="E15" s="19"/>
      <c r="F15" s="19"/>
      <c r="G15" s="19"/>
    </row>
    <row r="16" spans="1:15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">
      <c r="A17" s="2"/>
      <c r="B17" s="14" t="s">
        <v>16</v>
      </c>
      <c r="C17" s="16">
        <v>1433.5502316036061</v>
      </c>
      <c r="D17" s="16">
        <v>1457.0263669226799</v>
      </c>
      <c r="E17" s="16">
        <v>1473.2800851089339</v>
      </c>
      <c r="F17" s="16">
        <v>1496.7568905604553</v>
      </c>
      <c r="G17" s="16">
        <v>1513.0112920423148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2"/>
    </row>
    <row r="18" spans="1:24" x14ac:dyDescent="0.2">
      <c r="A18" s="2"/>
      <c r="B18" s="14" t="s">
        <v>22</v>
      </c>
      <c r="C18" s="16">
        <v>24630.999433916502</v>
      </c>
      <c r="D18" s="16">
        <v>25034.362122580591</v>
      </c>
      <c r="E18" s="16">
        <v>25313.630553235318</v>
      </c>
      <c r="F18" s="16">
        <v>25717.004755993275</v>
      </c>
      <c r="G18" s="16">
        <v>25996.284926908862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O18" s="2"/>
    </row>
    <row r="19" spans="1:24" x14ac:dyDescent="0.2">
      <c r="A19" s="2"/>
      <c r="B19" s="14" t="s">
        <v>27</v>
      </c>
      <c r="C19" s="16">
        <v>2867.1004632072122</v>
      </c>
      <c r="D19" s="16">
        <v>2914.0527338453599</v>
      </c>
      <c r="E19" s="16">
        <v>2946.5601702178678</v>
      </c>
      <c r="F19" s="16">
        <v>2993.5137811209106</v>
      </c>
      <c r="G19" s="16">
        <v>3026.0225840846297</v>
      </c>
      <c r="H19" s="21"/>
      <c r="I19" s="2"/>
      <c r="J19" s="8"/>
      <c r="K19" s="2"/>
      <c r="O19" s="2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2" t="s">
        <v>29</v>
      </c>
      <c r="J20" s="8" t="s">
        <v>30</v>
      </c>
      <c r="K20" s="14" t="s">
        <v>31</v>
      </c>
      <c r="L20" s="14" t="s">
        <v>32</v>
      </c>
      <c r="O20" s="2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2" t="s">
        <v>34</v>
      </c>
      <c r="J21" s="8" t="s">
        <v>35</v>
      </c>
      <c r="K21" s="14" t="s">
        <v>36</v>
      </c>
      <c r="L21" s="14" t="s">
        <v>37</v>
      </c>
      <c r="O21" s="2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21"/>
      <c r="I22" s="2" t="s">
        <v>38</v>
      </c>
      <c r="J22" s="8" t="s">
        <v>39</v>
      </c>
      <c r="K22" s="2" t="s">
        <v>40</v>
      </c>
      <c r="L22" s="14" t="s">
        <v>41</v>
      </c>
      <c r="O22" s="2"/>
    </row>
    <row r="23" spans="1:24" x14ac:dyDescent="0.2">
      <c r="A23" s="2"/>
      <c r="B23" s="2" t="s">
        <v>16</v>
      </c>
      <c r="C23" s="16">
        <v>1547.240165365012</v>
      </c>
      <c r="D23" s="16">
        <v>1570.5717476079446</v>
      </c>
      <c r="E23" s="16">
        <v>1586.7273701641361</v>
      </c>
      <c r="F23" s="16">
        <v>1610.058952407069</v>
      </c>
      <c r="G23" s="16">
        <v>1626.208312435386</v>
      </c>
      <c r="H23" s="21"/>
      <c r="I23" s="2" t="s">
        <v>42</v>
      </c>
      <c r="K23" s="2" t="s">
        <v>43</v>
      </c>
      <c r="L23" s="2" t="s">
        <v>44</v>
      </c>
      <c r="O23" s="2"/>
    </row>
    <row r="24" spans="1:24" x14ac:dyDescent="0.2">
      <c r="A24" s="2"/>
      <c r="B24" s="2" t="s">
        <v>22</v>
      </c>
      <c r="C24" s="16">
        <v>26584.399204907932</v>
      </c>
      <c r="D24" s="16">
        <v>26985.278208900141</v>
      </c>
      <c r="E24" s="16">
        <v>27262.861178274703</v>
      </c>
      <c r="F24" s="16">
        <v>27663.740182266913</v>
      </c>
      <c r="G24" s="16">
        <v>27941.21555002618</v>
      </c>
      <c r="H24" s="21"/>
      <c r="I24" s="2" t="s">
        <v>98</v>
      </c>
      <c r="K24" s="2"/>
      <c r="L24" s="2"/>
      <c r="O24" s="2"/>
    </row>
    <row r="25" spans="1:24" x14ac:dyDescent="0.2">
      <c r="A25" s="2"/>
      <c r="B25" s="2" t="s">
        <v>27</v>
      </c>
      <c r="C25" s="16">
        <v>3094.480330730024</v>
      </c>
      <c r="D25" s="16">
        <v>3141.1434952158893</v>
      </c>
      <c r="E25" s="16">
        <v>3173.4547403282722</v>
      </c>
      <c r="F25" s="16">
        <v>3220.117904814138</v>
      </c>
      <c r="G25" s="16">
        <v>3252.416624870772</v>
      </c>
      <c r="H25" s="21"/>
      <c r="I25" s="2" t="s">
        <v>45</v>
      </c>
      <c r="K25" s="14" t="s">
        <v>46</v>
      </c>
      <c r="L25" s="14" t="s">
        <v>47</v>
      </c>
      <c r="O25" s="2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2" t="s">
        <v>48</v>
      </c>
      <c r="K26" s="14" t="s">
        <v>49</v>
      </c>
      <c r="L26" s="14" t="s">
        <v>50</v>
      </c>
      <c r="O26" s="36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20"/>
      <c r="I27" s="2" t="s">
        <v>51</v>
      </c>
      <c r="L27" s="14" t="s">
        <v>52</v>
      </c>
      <c r="O27" s="36"/>
    </row>
    <row r="28" spans="1:24" x14ac:dyDescent="0.2">
      <c r="A28" s="2"/>
      <c r="B28" s="2" t="s">
        <v>16</v>
      </c>
      <c r="C28" s="16">
        <v>1572.1778929393165</v>
      </c>
      <c r="D28" s="16">
        <v>1594.7791696584727</v>
      </c>
      <c r="E28" s="16">
        <v>1610.4244344320432</v>
      </c>
      <c r="F28" s="16">
        <v>1633.0375336949569</v>
      </c>
      <c r="G28" s="16">
        <v>1648.6821708696782</v>
      </c>
      <c r="H28" s="21"/>
      <c r="I28" s="36" t="s">
        <v>53</v>
      </c>
      <c r="L28" s="14" t="s">
        <v>54</v>
      </c>
      <c r="O28" s="36"/>
    </row>
    <row r="29" spans="1:24" x14ac:dyDescent="0.2">
      <c r="A29" s="2"/>
      <c r="B29" s="2" t="s">
        <v>22</v>
      </c>
      <c r="C29" s="16">
        <v>27012.874705957351</v>
      </c>
      <c r="D29" s="16">
        <v>27401.205733222851</v>
      </c>
      <c r="E29" s="16">
        <v>27670.019827968743</v>
      </c>
      <c r="F29" s="16">
        <v>28058.55398803153</v>
      </c>
      <c r="G29" s="16">
        <v>28327.357299488107</v>
      </c>
      <c r="H29" s="21"/>
      <c r="I29" s="36"/>
      <c r="O29" s="8"/>
    </row>
    <row r="30" spans="1:24" x14ac:dyDescent="0.2">
      <c r="A30" s="2"/>
      <c r="B30" s="2" t="s">
        <v>27</v>
      </c>
      <c r="C30" s="16">
        <v>3144.355785878633</v>
      </c>
      <c r="D30" s="16">
        <v>3189.5583393169454</v>
      </c>
      <c r="E30" s="16">
        <v>3220.8488688640864</v>
      </c>
      <c r="F30" s="16">
        <v>3266.0750673899138</v>
      </c>
      <c r="G30" s="16">
        <v>3297.3643417393564</v>
      </c>
      <c r="H30" s="21"/>
      <c r="I30" s="36" t="s">
        <v>55</v>
      </c>
      <c r="L30" s="2" t="s">
        <v>56</v>
      </c>
      <c r="O30" s="8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36" t="s">
        <v>57</v>
      </c>
      <c r="L31" s="14" t="s">
        <v>58</v>
      </c>
      <c r="O31" s="8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20"/>
      <c r="I32" s="20"/>
      <c r="J32" s="20"/>
      <c r="K32" s="20"/>
      <c r="L32" s="14" t="s">
        <v>59</v>
      </c>
      <c r="O32" s="8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v>1597.6891968086704</v>
      </c>
      <c r="D33" s="16">
        <v>1619.5193393814395</v>
      </c>
      <c r="E33" s="16">
        <v>1634.6247270781489</v>
      </c>
      <c r="F33" s="16">
        <v>1656.4501455842601</v>
      </c>
      <c r="G33" s="16">
        <v>1671.556077423679</v>
      </c>
      <c r="H33" s="21"/>
      <c r="L33" s="14" t="s">
        <v>60</v>
      </c>
      <c r="O33" s="8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v>27451.2052906217</v>
      </c>
      <c r="D34" s="16">
        <v>27826.286831190188</v>
      </c>
      <c r="E34" s="16">
        <v>28085.824856160922</v>
      </c>
      <c r="F34" s="16">
        <v>28460.825228675014</v>
      </c>
      <c r="G34" s="16">
        <v>28720.372603006846</v>
      </c>
      <c r="H34" s="37"/>
      <c r="L34" s="14" t="s">
        <v>61</v>
      </c>
      <c r="T34" s="20"/>
      <c r="U34" s="20"/>
      <c r="V34" s="35"/>
      <c r="W34" s="35"/>
      <c r="X34" s="20"/>
    </row>
    <row r="35" spans="1:24" x14ac:dyDescent="0.2">
      <c r="A35" s="2"/>
      <c r="B35" s="2" t="s">
        <v>27</v>
      </c>
      <c r="C35" s="16">
        <v>3195.3783936173409</v>
      </c>
      <c r="D35" s="16">
        <v>3239.038678762879</v>
      </c>
      <c r="E35" s="16">
        <v>3269.2494541562978</v>
      </c>
      <c r="F35" s="16">
        <v>3312.9002911685202</v>
      </c>
      <c r="G35" s="16">
        <v>3343.1121548473579</v>
      </c>
      <c r="H35" s="21"/>
      <c r="L35" s="14" t="s">
        <v>62</v>
      </c>
      <c r="O35" s="2"/>
      <c r="T35" s="20"/>
      <c r="U35" s="20"/>
      <c r="V35" s="20"/>
      <c r="W35" s="20"/>
      <c r="X35" s="20"/>
    </row>
    <row r="36" spans="1:24" x14ac:dyDescent="0.2">
      <c r="A36" s="14" t="s">
        <v>28</v>
      </c>
      <c r="H36" s="21"/>
      <c r="L36" s="14" t="s">
        <v>63</v>
      </c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20"/>
      <c r="I37" s="20"/>
      <c r="J37" s="20"/>
      <c r="K37" s="20"/>
      <c r="L37" s="14" t="s">
        <v>64</v>
      </c>
    </row>
    <row r="38" spans="1:24" x14ac:dyDescent="0.2">
      <c r="A38" s="2"/>
      <c r="B38" s="2" t="s">
        <v>16</v>
      </c>
      <c r="C38" s="16">
        <v>1623.7855488816115</v>
      </c>
      <c r="D38" s="16">
        <v>1644.7754156401975</v>
      </c>
      <c r="E38" s="16">
        <v>1659.3018469267513</v>
      </c>
      <c r="F38" s="16">
        <v>1680.2917136853371</v>
      </c>
      <c r="G38" s="16">
        <v>1694.8181449718913</v>
      </c>
      <c r="H38" s="21"/>
      <c r="L38" s="2" t="s">
        <v>65</v>
      </c>
      <c r="O38" s="2"/>
    </row>
    <row r="39" spans="1:24" x14ac:dyDescent="0.2">
      <c r="A39" s="2"/>
      <c r="B39" s="2" t="s">
        <v>22</v>
      </c>
      <c r="C39" s="16">
        <v>27899.588067147688</v>
      </c>
      <c r="D39" s="16">
        <v>28260.232141454304</v>
      </c>
      <c r="E39" s="16">
        <v>28509.822642650543</v>
      </c>
      <c r="F39" s="16">
        <v>28870.466716957155</v>
      </c>
      <c r="G39" s="16">
        <v>29120.057218153408</v>
      </c>
      <c r="H39" s="21"/>
      <c r="L39" s="14" t="s">
        <v>66</v>
      </c>
      <c r="O39" s="2"/>
    </row>
    <row r="40" spans="1:24" x14ac:dyDescent="0.2">
      <c r="A40" s="2"/>
      <c r="B40" s="2" t="s">
        <v>27</v>
      </c>
      <c r="C40" s="16">
        <v>3247.571097763223</v>
      </c>
      <c r="D40" s="16">
        <v>3289.550831280395</v>
      </c>
      <c r="E40" s="16">
        <v>3318.6036938535026</v>
      </c>
      <c r="F40" s="16">
        <v>3360.5834273706741</v>
      </c>
      <c r="G40" s="16">
        <v>3389.6362899437827</v>
      </c>
      <c r="H40" s="21"/>
      <c r="I40" s="21"/>
      <c r="J40" s="21"/>
      <c r="K40" s="21"/>
      <c r="M40" s="21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8"/>
      <c r="I42" s="38"/>
      <c r="J42" s="38"/>
      <c r="K42" s="38"/>
      <c r="L42" s="39"/>
      <c r="M42" s="20"/>
    </row>
    <row r="43" spans="1:24" x14ac:dyDescent="0.2">
      <c r="A43" s="2"/>
      <c r="B43" s="2" t="s">
        <v>16</v>
      </c>
      <c r="C43" s="16">
        <v>1650.4562403746866</v>
      </c>
      <c r="D43" s="16">
        <v>1670.553142065057</v>
      </c>
      <c r="E43" s="16">
        <v>1684.4651659562282</v>
      </c>
      <c r="F43" s="16">
        <v>1704.5620676465985</v>
      </c>
      <c r="G43" s="16">
        <v>1718.4688233284003</v>
      </c>
      <c r="H43" s="40"/>
      <c r="I43" s="40"/>
      <c r="J43" s="40"/>
      <c r="K43" s="40"/>
      <c r="L43" s="40"/>
    </row>
    <row r="44" spans="1:24" x14ac:dyDescent="0.2">
      <c r="A44" s="2"/>
      <c r="B44" s="2" t="s">
        <v>22</v>
      </c>
      <c r="C44" s="16">
        <v>28357.839039165068</v>
      </c>
      <c r="D44" s="16">
        <v>28703.140350026886</v>
      </c>
      <c r="E44" s="16">
        <v>28942.174215066101</v>
      </c>
      <c r="F44" s="16">
        <v>29287.475525927919</v>
      </c>
      <c r="G44" s="16">
        <v>29526.418873551607</v>
      </c>
      <c r="H44" s="21"/>
    </row>
    <row r="45" spans="1:24" x14ac:dyDescent="0.2">
      <c r="A45" s="2"/>
      <c r="B45" s="2" t="s">
        <v>27</v>
      </c>
      <c r="C45" s="16">
        <v>3300.9124807493731</v>
      </c>
      <c r="D45" s="16">
        <v>3341.1062841301141</v>
      </c>
      <c r="E45" s="16">
        <v>3368.9303319124565</v>
      </c>
      <c r="F45" s="16">
        <v>3409.124135293197</v>
      </c>
      <c r="G45" s="16">
        <v>3436.9376466568006</v>
      </c>
      <c r="H45" s="21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21"/>
      <c r="I46" s="21"/>
      <c r="J46" s="21"/>
      <c r="K46" s="21"/>
      <c r="L46" s="21"/>
    </row>
    <row r="47" spans="1:24" x14ac:dyDescent="0.2">
      <c r="A47" s="2"/>
      <c r="B47" s="2" t="s">
        <v>16</v>
      </c>
      <c r="C47" s="16">
        <v>1677.7297602779693</v>
      </c>
      <c r="D47" s="16">
        <v>1696.8757501772359</v>
      </c>
      <c r="E47" s="16">
        <v>1710.127272318769</v>
      </c>
      <c r="F47" s="16">
        <v>1729.2679940086671</v>
      </c>
      <c r="G47" s="16">
        <v>1742.52478435957</v>
      </c>
      <c r="H47" s="21"/>
      <c r="I47" s="21"/>
      <c r="J47" s="21"/>
      <c r="K47" s="21"/>
      <c r="L47" s="21"/>
      <c r="O47" s="2"/>
    </row>
    <row r="48" spans="1:24" x14ac:dyDescent="0.2">
      <c r="A48" s="2"/>
      <c r="B48" s="2" t="s">
        <v>22</v>
      </c>
      <c r="C48" s="16">
        <v>28826.44769932147</v>
      </c>
      <c r="D48" s="16">
        <v>29155.410616681602</v>
      </c>
      <c r="E48" s="16">
        <v>29383.09586074976</v>
      </c>
      <c r="F48" s="16">
        <v>29711.968260694372</v>
      </c>
      <c r="G48" s="16">
        <v>29939.744022178067</v>
      </c>
      <c r="H48" s="21"/>
      <c r="I48" s="21"/>
      <c r="J48" s="21"/>
      <c r="K48" s="21"/>
      <c r="L48" s="21"/>
    </row>
    <row r="49" spans="1:15" x14ac:dyDescent="0.2">
      <c r="A49" s="2"/>
      <c r="B49" s="2" t="s">
        <v>27</v>
      </c>
      <c r="C49" s="16">
        <v>3355.4595205559385</v>
      </c>
      <c r="D49" s="16">
        <v>3393.7515003544718</v>
      </c>
      <c r="E49" s="16">
        <v>3420.2545446375379</v>
      </c>
      <c r="F49" s="16">
        <v>3458.5359880173341</v>
      </c>
      <c r="G49" s="16">
        <v>3485.0495687191401</v>
      </c>
      <c r="H49" s="21"/>
      <c r="I49" s="21"/>
      <c r="J49" s="21"/>
      <c r="K49" s="21"/>
      <c r="L49" s="21"/>
    </row>
    <row r="50" spans="1:15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21"/>
      <c r="I50" s="21"/>
      <c r="J50" s="21"/>
      <c r="K50" s="21"/>
      <c r="L50" s="21"/>
    </row>
    <row r="51" spans="1:15" x14ac:dyDescent="0.2">
      <c r="A51" s="2"/>
      <c r="B51" s="2" t="s">
        <v>16</v>
      </c>
      <c r="C51" s="16">
        <v>1705.5943326820327</v>
      </c>
      <c r="D51" s="16">
        <v>1723.7205695431169</v>
      </c>
      <c r="E51" s="16">
        <v>1736.276029521772</v>
      </c>
      <c r="F51" s="16">
        <v>1754.4019623819672</v>
      </c>
      <c r="G51" s="16">
        <v>1766.9521541512531</v>
      </c>
      <c r="H51" s="21"/>
    </row>
    <row r="52" spans="1:15" x14ac:dyDescent="0.2">
      <c r="A52" s="2"/>
      <c r="B52" s="2" t="s">
        <v>22</v>
      </c>
      <c r="C52" s="16">
        <v>29305.211716082198</v>
      </c>
      <c r="D52" s="16">
        <v>29616.653422149917</v>
      </c>
      <c r="E52" s="16">
        <v>29832.379052692264</v>
      </c>
      <c r="F52" s="16">
        <v>30143.815535471982</v>
      </c>
      <c r="G52" s="16">
        <v>30359.450648598802</v>
      </c>
      <c r="H52" s="21"/>
      <c r="O52" s="2"/>
    </row>
    <row r="53" spans="1:15" x14ac:dyDescent="0.2">
      <c r="A53" s="2"/>
      <c r="B53" s="2" t="s">
        <v>27</v>
      </c>
      <c r="C53" s="16">
        <v>3411.1886653640654</v>
      </c>
      <c r="D53" s="16">
        <v>3447.4411390862338</v>
      </c>
      <c r="E53" s="16">
        <v>3472.552059043544</v>
      </c>
      <c r="F53" s="16">
        <v>3508.8039247639344</v>
      </c>
      <c r="G53" s="16">
        <v>3533.9043083025063</v>
      </c>
      <c r="H53" s="21"/>
    </row>
    <row r="54" spans="1:15" x14ac:dyDescent="0.2">
      <c r="A54" s="2" t="s">
        <v>28</v>
      </c>
      <c r="B54" s="2"/>
      <c r="C54" s="11"/>
      <c r="D54" s="16"/>
      <c r="E54" s="16"/>
      <c r="F54" s="16"/>
      <c r="G54" s="16"/>
      <c r="H54" s="21"/>
    </row>
    <row r="55" spans="1:15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21"/>
    </row>
    <row r="56" spans="1:15" x14ac:dyDescent="0.2">
      <c r="A56" s="2"/>
      <c r="B56" s="2" t="s">
        <v>16</v>
      </c>
      <c r="C56" s="16">
        <v>1734.0903811598105</v>
      </c>
      <c r="D56" s="16">
        <v>1751.144233413416</v>
      </c>
      <c r="E56" s="16">
        <v>1762.9463394523045</v>
      </c>
      <c r="F56" s="16">
        <v>1780.0001917059096</v>
      </c>
      <c r="G56" s="16">
        <v>1791.8022977447981</v>
      </c>
      <c r="H56" s="21"/>
    </row>
    <row r="57" spans="1:15" x14ac:dyDescent="0.2">
      <c r="A57" s="2"/>
      <c r="B57" s="2" t="s">
        <v>22</v>
      </c>
      <c r="C57" s="16">
        <v>29794.825639927651</v>
      </c>
      <c r="D57" s="16">
        <v>30087.841828648692</v>
      </c>
      <c r="E57" s="16">
        <v>30290.623468771413</v>
      </c>
      <c r="F57" s="16">
        <v>30583.639657492447</v>
      </c>
      <c r="G57" s="16">
        <v>30786.421297615168</v>
      </c>
      <c r="H57" s="21"/>
    </row>
    <row r="58" spans="1:15" x14ac:dyDescent="0.2">
      <c r="A58" s="2"/>
      <c r="B58" s="2" t="s">
        <v>27</v>
      </c>
      <c r="C58" s="16">
        <v>3468.180762319621</v>
      </c>
      <c r="D58" s="16">
        <v>3502.2884668268321</v>
      </c>
      <c r="E58" s="16">
        <v>3525.8926789046091</v>
      </c>
      <c r="F58" s="16">
        <v>3560.0003834118193</v>
      </c>
      <c r="G58" s="16">
        <v>3583.6045954895962</v>
      </c>
      <c r="H58" s="21"/>
    </row>
    <row r="59" spans="1:15" x14ac:dyDescent="0.2">
      <c r="A59" s="2"/>
      <c r="B59" s="1"/>
      <c r="C59" s="2"/>
      <c r="D59" s="2"/>
      <c r="E59" s="2"/>
      <c r="F59" s="2"/>
      <c r="G59" s="2"/>
      <c r="H59" s="21"/>
    </row>
    <row r="60" spans="1:15" x14ac:dyDescent="0.2">
      <c r="A60" s="2"/>
      <c r="B60" s="1" t="s">
        <v>67</v>
      </c>
      <c r="C60" s="2"/>
      <c r="D60" s="2"/>
      <c r="E60" s="2"/>
      <c r="F60" s="2"/>
      <c r="G60" s="2"/>
      <c r="H60" s="21"/>
      <c r="O60" s="2"/>
    </row>
    <row r="61" spans="1:15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21"/>
    </row>
    <row r="62" spans="1:15" x14ac:dyDescent="0.2">
      <c r="A62" s="2"/>
      <c r="B62" s="2" t="s">
        <v>16</v>
      </c>
      <c r="C62" s="16">
        <v>1987.956171285241</v>
      </c>
      <c r="D62" s="16">
        <v>1993.7874205305463</v>
      </c>
      <c r="E62" s="16">
        <v>1997.8217599827419</v>
      </c>
      <c r="F62" s="16">
        <v>2003.6534596263295</v>
      </c>
      <c r="G62" s="16">
        <v>2007.6941762123479</v>
      </c>
      <c r="H62" s="21"/>
    </row>
    <row r="63" spans="1:15" x14ac:dyDescent="0.2">
      <c r="A63" s="2"/>
      <c r="B63" s="2" t="s">
        <v>22</v>
      </c>
      <c r="C63" s="16">
        <v>34156.701488446415</v>
      </c>
      <c r="D63" s="16">
        <v>34256.89295275211</v>
      </c>
      <c r="E63" s="16">
        <v>34326.210239703476</v>
      </c>
      <c r="F63" s="16">
        <v>34426.409442670571</v>
      </c>
      <c r="G63" s="16">
        <v>34495.836300375799</v>
      </c>
      <c r="H63" s="21"/>
    </row>
    <row r="64" spans="1:15" x14ac:dyDescent="0.2">
      <c r="A64" s="2"/>
      <c r="B64" s="2" t="s">
        <v>27</v>
      </c>
      <c r="C64" s="16">
        <v>3975.912342570482</v>
      </c>
      <c r="D64" s="16">
        <v>3987.5748410610927</v>
      </c>
      <c r="E64" s="16">
        <v>3995.6435199654838</v>
      </c>
      <c r="F64" s="16">
        <v>4007.3069192526591</v>
      </c>
      <c r="G64" s="16">
        <v>4015.3883524246958</v>
      </c>
      <c r="H64" s="21"/>
    </row>
    <row r="65" spans="1:7" x14ac:dyDescent="0.2">
      <c r="A65" s="2" t="s">
        <v>28</v>
      </c>
      <c r="E65" s="10"/>
    </row>
    <row r="66" spans="1:7" x14ac:dyDescent="0.2">
      <c r="C66" s="21"/>
      <c r="D66" s="21"/>
      <c r="E66" s="21"/>
      <c r="F66" s="21"/>
      <c r="G66" s="21"/>
    </row>
    <row r="67" spans="1:7" x14ac:dyDescent="0.2">
      <c r="A67" s="25" t="s">
        <v>94</v>
      </c>
      <c r="D67" s="16"/>
      <c r="F67" s="2"/>
      <c r="G67" s="21"/>
    </row>
    <row r="68" spans="1:7" x14ac:dyDescent="0.2">
      <c r="A68" s="14" t="s">
        <v>95</v>
      </c>
      <c r="D68" s="16"/>
      <c r="F68" s="2"/>
      <c r="G68" s="21"/>
    </row>
    <row r="69" spans="1:7" x14ac:dyDescent="0.2">
      <c r="A69" s="14" t="s">
        <v>69</v>
      </c>
      <c r="B69" s="34">
        <v>0.02</v>
      </c>
      <c r="E69" s="24"/>
      <c r="F69" s="2"/>
      <c r="G69" s="21"/>
    </row>
    <row r="70" spans="1:7" x14ac:dyDescent="0.2">
      <c r="C70" s="21"/>
      <c r="D70" s="21"/>
      <c r="E70" s="21"/>
      <c r="F70" s="21"/>
      <c r="G70" s="21"/>
    </row>
    <row r="71" spans="1:7" x14ac:dyDescent="0.2">
      <c r="C71" s="21"/>
      <c r="D71" s="21"/>
      <c r="E71" s="21"/>
      <c r="F71" s="21"/>
      <c r="G71" s="21"/>
    </row>
    <row r="72" spans="1:7" x14ac:dyDescent="0.2">
      <c r="C72" s="21"/>
      <c r="D72" s="21"/>
      <c r="E72" s="21"/>
      <c r="F72" s="21"/>
      <c r="G72" s="21"/>
    </row>
    <row r="73" spans="1:7" x14ac:dyDescent="0.2">
      <c r="C73" s="21"/>
      <c r="D73" s="21"/>
      <c r="E73" s="21"/>
      <c r="F73" s="21"/>
      <c r="G73" s="21"/>
    </row>
    <row r="74" spans="1:7" x14ac:dyDescent="0.2">
      <c r="C74" s="21"/>
      <c r="D74" s="21"/>
      <c r="E74" s="21"/>
      <c r="F74" s="21"/>
      <c r="G74" s="21"/>
    </row>
    <row r="75" spans="1:7" x14ac:dyDescent="0.2">
      <c r="C75" s="21"/>
      <c r="D75" s="21"/>
      <c r="E75" s="21"/>
      <c r="F75" s="21"/>
      <c r="G75" s="21"/>
    </row>
    <row r="76" spans="1:7" x14ac:dyDescent="0.2">
      <c r="C76" s="21"/>
      <c r="D76" s="21"/>
      <c r="E76" s="21"/>
      <c r="F76" s="21"/>
      <c r="G76" s="21"/>
    </row>
    <row r="77" spans="1:7" x14ac:dyDescent="0.2">
      <c r="C77" s="21"/>
      <c r="D77" s="21"/>
      <c r="E77" s="21"/>
      <c r="F77" s="21"/>
      <c r="G77" s="21"/>
    </row>
    <row r="78" spans="1:7" x14ac:dyDescent="0.2">
      <c r="C78" s="21"/>
      <c r="D78" s="21"/>
      <c r="E78" s="21"/>
      <c r="F78" s="21"/>
      <c r="G78" s="21"/>
    </row>
    <row r="79" spans="1:7" x14ac:dyDescent="0.2">
      <c r="C79" s="21"/>
      <c r="D79" s="21"/>
      <c r="E79" s="21"/>
      <c r="F79" s="21"/>
      <c r="G79" s="21"/>
    </row>
    <row r="80" spans="1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0"/>
  <sheetViews>
    <sheetView tabSelected="1" workbookViewId="0">
      <selection activeCell="D9" sqref="D9"/>
    </sheetView>
  </sheetViews>
  <sheetFormatPr defaultColWidth="8.7109375" defaultRowHeight="12.75" x14ac:dyDescent="0.2"/>
  <cols>
    <col min="1" max="1" width="9.42578125" style="14" customWidth="1"/>
    <col min="2" max="2" width="16.140625" style="14" customWidth="1"/>
    <col min="3" max="3" width="11.28515625" style="14" customWidth="1"/>
    <col min="4" max="5" width="10.85546875" style="14" customWidth="1"/>
    <col min="6" max="7" width="13.7109375" style="14" customWidth="1"/>
    <col min="8" max="8" width="23.85546875" style="14" customWidth="1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4" width="8.7109375" style="14"/>
    <col min="15" max="15" width="11.85546875" style="14" bestFit="1" customWidth="1"/>
    <col min="16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97</v>
      </c>
    </row>
    <row r="4" spans="1:18" ht="13.5" thickBot="1" x14ac:dyDescent="0.25">
      <c r="A4" s="14" t="s">
        <v>93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35">
        <f>B72</f>
        <v>0.02</v>
      </c>
    </row>
    <row r="8" spans="1:18" ht="13.5" thickBot="1" x14ac:dyDescent="0.25"/>
    <row r="9" spans="1:18" ht="13.5" thickBot="1" x14ac:dyDescent="0.25">
      <c r="A9" s="14" t="s">
        <v>83</v>
      </c>
      <c r="D9" s="30">
        <v>32</v>
      </c>
      <c r="F9" s="50" t="s">
        <v>89</v>
      </c>
      <c r="G9" s="50"/>
      <c r="I9" s="51" t="s">
        <v>90</v>
      </c>
      <c r="J9" s="51"/>
      <c r="N9" s="2"/>
      <c r="Q9" s="28"/>
    </row>
    <row r="10" spans="1:18" x14ac:dyDescent="0.2">
      <c r="D10" s="29"/>
      <c r="F10" s="50"/>
      <c r="G10" s="50"/>
      <c r="I10" s="51"/>
      <c r="J10" s="51"/>
      <c r="N10" s="2"/>
      <c r="Q10" s="28"/>
    </row>
    <row r="11" spans="1:18" x14ac:dyDescent="0.2">
      <c r="A11" s="14" t="s">
        <v>1</v>
      </c>
      <c r="D11" s="15">
        <v>5.5E-2</v>
      </c>
      <c r="F11" s="50"/>
      <c r="G11" s="50"/>
      <c r="I11" s="51"/>
      <c r="J11" s="51"/>
      <c r="N11" s="2"/>
      <c r="Q11" s="28"/>
    </row>
    <row r="12" spans="1:18" ht="13.15" customHeight="1" x14ac:dyDescent="0.2">
      <c r="A12" s="14" t="s">
        <v>2</v>
      </c>
      <c r="D12" s="15">
        <v>0.11</v>
      </c>
      <c r="F12" s="50"/>
      <c r="G12" s="50"/>
      <c r="I12" s="51"/>
      <c r="J12" s="51"/>
    </row>
    <row r="13" spans="1:18" ht="13.15" customHeight="1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33"/>
      <c r="E16" s="2"/>
      <c r="F16" s="2"/>
      <c r="G16" s="2"/>
    </row>
    <row r="17" spans="1:20" x14ac:dyDescent="0.2">
      <c r="A17" s="2"/>
      <c r="B17" s="1" t="s">
        <v>9</v>
      </c>
      <c r="C17" s="2"/>
      <c r="D17" s="2"/>
      <c r="E17" s="2"/>
      <c r="F17" s="2"/>
      <c r="G17" s="2"/>
    </row>
    <row r="18" spans="1:20" x14ac:dyDescent="0.2">
      <c r="A18" s="4">
        <v>19</v>
      </c>
      <c r="B18" s="5" t="s">
        <v>10</v>
      </c>
      <c r="C18" s="6">
        <f>(('Løntabel oktober 2021'!C16/37*$D$9))+($B$110*((37-$D$9)/37))</f>
        <v>22578.863857814835</v>
      </c>
      <c r="D18" s="6">
        <f>(('Løntabel oktober 2021'!D16/37*$D$9))+($B$110*((37-$D$9)/37))</f>
        <v>22948.021759638112</v>
      </c>
      <c r="E18" s="6">
        <f>(('Løntabel oktober 2021'!E16/37*$D$9))+($B$110*((37-$D$9)/37))</f>
        <v>23203.60848296004</v>
      </c>
      <c r="F18" s="6">
        <f>(('Løntabel oktober 2021'!F16/37*$D$9))+($B$110*((37-$D$9)/37))</f>
        <v>23572.776922492565</v>
      </c>
      <c r="G18" s="6">
        <f>(('Løntabel oktober 2021'!G16/37*$D$9))+($B$110*((37-$D$9)/37))</f>
        <v>23828.374390511977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">
      <c r="A19" s="2"/>
      <c r="B19" s="14" t="s">
        <v>16</v>
      </c>
      <c r="C19" s="16">
        <f>C18*$D$11</f>
        <v>1241.837512179816</v>
      </c>
      <c r="D19" s="16">
        <f>D18*$D$11</f>
        <v>1262.1411967800962</v>
      </c>
      <c r="E19" s="16">
        <f>E18*$D$11</f>
        <v>1276.1984665628022</v>
      </c>
      <c r="F19" s="16">
        <f>F18*$D$11</f>
        <v>1296.502730737091</v>
      </c>
      <c r="G19" s="16">
        <f>G18*$D$11</f>
        <v>1310.5605914781588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  <c r="O19" s="20"/>
      <c r="P19" s="20"/>
      <c r="Q19" s="20"/>
      <c r="R19" s="20"/>
      <c r="S19" s="20"/>
      <c r="T19" s="20"/>
    </row>
    <row r="20" spans="1:20" x14ac:dyDescent="0.2">
      <c r="A20" s="2"/>
      <c r="B20" s="14" t="s">
        <v>22</v>
      </c>
      <c r="C20" s="16">
        <f>C18-C19</f>
        <v>21337.026345635019</v>
      </c>
      <c r="D20" s="16">
        <f>D18-D19</f>
        <v>21685.880562858016</v>
      </c>
      <c r="E20" s="16">
        <f>E18-E19</f>
        <v>21927.41001639724</v>
      </c>
      <c r="F20" s="16">
        <f>F18-F19</f>
        <v>22276.274191755474</v>
      </c>
      <c r="G20" s="16">
        <f>G18-G19</f>
        <v>22517.813799033818</v>
      </c>
      <c r="I20" s="2" t="s">
        <v>23</v>
      </c>
      <c r="J20" s="8" t="s">
        <v>24</v>
      </c>
      <c r="K20" s="2" t="s">
        <v>25</v>
      </c>
      <c r="L20" s="14" t="s">
        <v>26</v>
      </c>
      <c r="O20" s="20"/>
      <c r="P20" s="20"/>
      <c r="Q20" s="20"/>
      <c r="R20" s="20"/>
      <c r="S20" s="20"/>
    </row>
    <row r="21" spans="1:20" x14ac:dyDescent="0.2">
      <c r="A21" s="2"/>
      <c r="B21" s="14" t="s">
        <v>27</v>
      </c>
      <c r="C21" s="16">
        <f>C18*$D$12</f>
        <v>2483.6750243596321</v>
      </c>
      <c r="D21" s="16">
        <f>D18*$D$12</f>
        <v>2524.2823935601923</v>
      </c>
      <c r="E21" s="16">
        <f>E18*$D$12</f>
        <v>2552.3969331256044</v>
      </c>
      <c r="F21" s="16">
        <f>F18*$D$12</f>
        <v>2593.0054614741821</v>
      </c>
      <c r="G21" s="16">
        <f>G18*$D$12</f>
        <v>2621.1211829563176</v>
      </c>
      <c r="I21" s="2"/>
      <c r="J21" s="8"/>
      <c r="K21" s="2"/>
      <c r="O21" s="20"/>
      <c r="P21" s="20"/>
      <c r="Q21" s="20"/>
      <c r="R21" s="20"/>
      <c r="S21" s="20"/>
    </row>
    <row r="22" spans="1:20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  <c r="O22" s="20"/>
      <c r="P22" s="20"/>
      <c r="Q22" s="20"/>
      <c r="R22" s="20"/>
      <c r="S22" s="20"/>
    </row>
    <row r="23" spans="1:20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  <c r="O23" s="20"/>
      <c r="P23" s="20"/>
      <c r="Q23" s="20"/>
      <c r="R23" s="20"/>
      <c r="S23" s="20"/>
    </row>
    <row r="24" spans="1:20" x14ac:dyDescent="0.2">
      <c r="A24" s="4">
        <v>24</v>
      </c>
      <c r="B24" s="5" t="s">
        <v>10</v>
      </c>
      <c r="C24" s="6">
        <f>(('Løntabel oktober 2021'!C22/37*$D$9))+($B$110*((37-$D$9)/37))</f>
        <v>24366.61711597945</v>
      </c>
      <c r="D24" s="6">
        <f>(('Løntabel oktober 2021'!D22/37*$D$9))+($B$110*((37-$D$9)/37))</f>
        <v>24733.501947317949</v>
      </c>
      <c r="E24" s="6">
        <f>(('Løntabel oktober 2021'!E22/37*$D$9))+($B$110*((37-$D$9)/37))</f>
        <v>24987.546134933738</v>
      </c>
      <c r="F24" s="6">
        <f>(('Løntabel oktober 2021'!F22/37*$D$9))+($B$110*((37-$D$9)/37))</f>
        <v>25354.430966272237</v>
      </c>
      <c r="G24" s="6">
        <f>(('Løntabel oktober 2021'!G22/37*$D$9))+($B$110*((37-$D$9)/37))</f>
        <v>25608.376676791231</v>
      </c>
      <c r="I24" s="9" t="s">
        <v>38</v>
      </c>
      <c r="J24" s="8" t="s">
        <v>39</v>
      </c>
      <c r="K24" s="2" t="s">
        <v>40</v>
      </c>
      <c r="L24" s="14" t="s">
        <v>41</v>
      </c>
      <c r="O24" s="20"/>
      <c r="P24" s="20"/>
      <c r="Q24" s="20"/>
      <c r="R24" s="20"/>
      <c r="S24" s="20"/>
    </row>
    <row r="25" spans="1:20" x14ac:dyDescent="0.2">
      <c r="A25" s="2"/>
      <c r="B25" s="2" t="s">
        <v>16</v>
      </c>
      <c r="C25" s="16">
        <f>C24*$D$11</f>
        <v>1340.1639413788698</v>
      </c>
      <c r="D25" s="16">
        <f>D24*$D$11</f>
        <v>1360.3426071024871</v>
      </c>
      <c r="E25" s="16">
        <f>E24*$D$11</f>
        <v>1374.3150374213556</v>
      </c>
      <c r="F25" s="16">
        <f>F24*$D$11</f>
        <v>1394.4937031449731</v>
      </c>
      <c r="G25" s="16">
        <f>G24*$D$11</f>
        <v>1408.4607172235178</v>
      </c>
      <c r="I25" s="9" t="s">
        <v>42</v>
      </c>
      <c r="K25" s="2" t="s">
        <v>43</v>
      </c>
      <c r="L25" s="2" t="s">
        <v>44</v>
      </c>
      <c r="O25" s="20"/>
      <c r="P25" s="20"/>
      <c r="Q25" s="20"/>
      <c r="R25" s="20"/>
      <c r="S25" s="20"/>
    </row>
    <row r="26" spans="1:20" x14ac:dyDescent="0.2">
      <c r="A26" s="2"/>
      <c r="B26" s="2" t="s">
        <v>22</v>
      </c>
      <c r="C26" s="16">
        <f>C24-C25</f>
        <v>23026.453174600581</v>
      </c>
      <c r="D26" s="16">
        <f>D24-D25</f>
        <v>23373.159340215461</v>
      </c>
      <c r="E26" s="16">
        <f>E24-E25</f>
        <v>23613.231097512384</v>
      </c>
      <c r="F26" s="16">
        <f>F24-F25</f>
        <v>23959.937263127264</v>
      </c>
      <c r="G26" s="16">
        <f>G24-G25</f>
        <v>24199.915959567712</v>
      </c>
      <c r="I26" s="2" t="s">
        <v>98</v>
      </c>
      <c r="K26" s="2"/>
      <c r="L26" s="2"/>
      <c r="O26" s="20"/>
      <c r="P26" s="20"/>
      <c r="Q26" s="20"/>
      <c r="R26" s="20"/>
      <c r="S26" s="20"/>
    </row>
    <row r="27" spans="1:20" x14ac:dyDescent="0.2">
      <c r="A27" s="2"/>
      <c r="B27" s="2" t="s">
        <v>27</v>
      </c>
      <c r="C27" s="16">
        <f>C24*$D$12</f>
        <v>2680.3278827577396</v>
      </c>
      <c r="D27" s="16">
        <f>D24*$D$12</f>
        <v>2720.6852142049743</v>
      </c>
      <c r="E27" s="16">
        <f>E24*$D$12</f>
        <v>2748.6300748427111</v>
      </c>
      <c r="F27" s="16">
        <f>F24*$D$12</f>
        <v>2788.9874062899462</v>
      </c>
      <c r="G27" s="16">
        <f>G24*$D$12</f>
        <v>2816.9214344470356</v>
      </c>
      <c r="I27" s="9" t="s">
        <v>45</v>
      </c>
      <c r="K27" s="14" t="s">
        <v>46</v>
      </c>
      <c r="L27" s="14" t="s">
        <v>47</v>
      </c>
      <c r="O27" s="20"/>
      <c r="P27" s="20"/>
      <c r="Q27" s="20"/>
      <c r="R27" s="20"/>
      <c r="S27" s="20"/>
    </row>
    <row r="28" spans="1:20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  <c r="O28" s="20"/>
      <c r="P28" s="20"/>
      <c r="Q28" s="20"/>
      <c r="R28" s="20"/>
      <c r="S28" s="20"/>
    </row>
    <row r="29" spans="1:20" x14ac:dyDescent="0.2">
      <c r="A29" s="4">
        <v>25</v>
      </c>
      <c r="B29" s="5" t="s">
        <v>10</v>
      </c>
      <c r="C29" s="6">
        <f>(('Løntabel oktober 2021'!C27/37*$D$9))+($B$110*((37-$D$9)/37))</f>
        <v>24758.758286681048</v>
      </c>
      <c r="D29" s="6">
        <f>(('Løntabel oktober 2021'!D27/37*$D$9))+($B$110*((37-$D$9)/37))</f>
        <v>25114.159198235346</v>
      </c>
      <c r="E29" s="6">
        <f>(('Løntabel oktober 2021'!E27/37*$D$9))+($B$110*((37-$D$9)/37))</f>
        <v>25360.178103765691</v>
      </c>
      <c r="F29" s="6">
        <f>(('Løntabel oktober 2021'!F27/37*$D$9))+($B$110*((37-$D$9)/37))</f>
        <v>25715.764922641974</v>
      </c>
      <c r="G29" s="6">
        <f>(('Løntabel oktober 2021'!G27/37*$D$9))+($B$110*((37-$D$9)/37))</f>
        <v>25961.773959296068</v>
      </c>
      <c r="I29" s="9" t="s">
        <v>51</v>
      </c>
      <c r="L29" s="17" t="s">
        <v>52</v>
      </c>
      <c r="O29" s="20"/>
      <c r="P29" s="20"/>
      <c r="Q29" s="20"/>
      <c r="R29" s="20"/>
      <c r="S29" s="20"/>
    </row>
    <row r="30" spans="1:20" x14ac:dyDescent="0.2">
      <c r="A30" s="2"/>
      <c r="B30" s="2" t="s">
        <v>16</v>
      </c>
      <c r="C30" s="16">
        <f>C29*$D$11</f>
        <v>1361.7317057674577</v>
      </c>
      <c r="D30" s="16">
        <f>D29*$D$11</f>
        <v>1381.2787559029441</v>
      </c>
      <c r="E30" s="16">
        <f>E29*$D$11</f>
        <v>1394.8097957071129</v>
      </c>
      <c r="F30" s="16">
        <f>F29*$D$11</f>
        <v>1414.3670707453086</v>
      </c>
      <c r="G30" s="16">
        <f>G29*$D$11</f>
        <v>1427.8975677612837</v>
      </c>
      <c r="I30" s="12" t="s">
        <v>53</v>
      </c>
      <c r="L30" s="17" t="s">
        <v>54</v>
      </c>
      <c r="O30" s="20"/>
      <c r="P30" s="20"/>
      <c r="Q30" s="20"/>
      <c r="R30" s="20"/>
      <c r="S30" s="20"/>
    </row>
    <row r="31" spans="1:20" x14ac:dyDescent="0.2">
      <c r="A31" s="2"/>
      <c r="B31" s="2" t="s">
        <v>22</v>
      </c>
      <c r="C31" s="16">
        <f>C29-C30</f>
        <v>23397.026580913589</v>
      </c>
      <c r="D31" s="16">
        <f>D29-D30</f>
        <v>23732.8804423324</v>
      </c>
      <c r="E31" s="16">
        <f>E29-E30</f>
        <v>23965.36830805858</v>
      </c>
      <c r="F31" s="16">
        <f>F29-F30</f>
        <v>24301.397851896665</v>
      </c>
      <c r="G31" s="16">
        <f>G29-G30</f>
        <v>24533.876391534784</v>
      </c>
      <c r="I31" s="12"/>
      <c r="L31" s="17"/>
      <c r="O31" s="20"/>
      <c r="P31" s="20"/>
      <c r="Q31" s="20"/>
      <c r="R31" s="20"/>
      <c r="S31" s="20"/>
    </row>
    <row r="32" spans="1:20" x14ac:dyDescent="0.2">
      <c r="A32" s="2"/>
      <c r="B32" s="2" t="s">
        <v>27</v>
      </c>
      <c r="C32" s="16">
        <f>C29*$D$12</f>
        <v>2723.4634115349154</v>
      </c>
      <c r="D32" s="16">
        <f>D29*$D$12</f>
        <v>2762.5575118058882</v>
      </c>
      <c r="E32" s="16">
        <f>E29*$D$12</f>
        <v>2789.6195914142259</v>
      </c>
      <c r="F32" s="16">
        <f>F29*$D$12</f>
        <v>2828.7341414906173</v>
      </c>
      <c r="G32" s="16">
        <f>G29*$D$12</f>
        <v>2855.7951355225673</v>
      </c>
      <c r="I32" s="12" t="s">
        <v>55</v>
      </c>
      <c r="L32" s="13" t="s">
        <v>56</v>
      </c>
      <c r="O32" s="20"/>
      <c r="P32" s="20"/>
      <c r="Q32" s="20"/>
      <c r="R32" s="20"/>
      <c r="S32" s="20"/>
    </row>
    <row r="33" spans="1:19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  <c r="O33" s="20"/>
      <c r="P33" s="20"/>
      <c r="Q33" s="20"/>
      <c r="R33" s="20"/>
      <c r="S33" s="20"/>
    </row>
    <row r="34" spans="1:19" x14ac:dyDescent="0.2">
      <c r="A34" s="4">
        <v>26</v>
      </c>
      <c r="B34" s="5" t="s">
        <v>10</v>
      </c>
      <c r="C34" s="6">
        <f>(('Løntabel oktober 2021'!C32/37*$D$9))+($B$110*((37-$D$9)/37))</f>
        <v>25159.918838926413</v>
      </c>
      <c r="D34" s="6">
        <f>(('Løntabel oktober 2021'!D32/37*$D$9))+($B$110*((37-$D$9)/37))</f>
        <v>25503.193808129665</v>
      </c>
      <c r="E34" s="6">
        <f>(('Løntabel oktober 2021'!E32/37*$D$9))+($B$110*((37-$D$9)/37))</f>
        <v>25740.723246112317</v>
      </c>
      <c r="F34" s="6">
        <f>(('Løntabel oktober 2021'!F32/37*$D$9))+($B$110*((37-$D$9)/37))</f>
        <v>26083.923930237899</v>
      </c>
      <c r="G34" s="6">
        <f>(('Løntabel oktober 2021'!G32/37*$D$9))+($B$110*((37-$D$9)/37))</f>
        <v>26321.461924764386</v>
      </c>
      <c r="L34" s="17" t="s">
        <v>59</v>
      </c>
      <c r="O34" s="20"/>
      <c r="P34" s="20"/>
      <c r="Q34" s="20"/>
      <c r="R34" s="20"/>
      <c r="S34" s="20"/>
    </row>
    <row r="35" spans="1:19" x14ac:dyDescent="0.2">
      <c r="A35" s="2"/>
      <c r="B35" s="2" t="s">
        <v>16</v>
      </c>
      <c r="C35" s="16">
        <f>C34*$D$11</f>
        <v>1383.7955361409527</v>
      </c>
      <c r="D35" s="16">
        <f>D34*$D$11</f>
        <v>1402.6756594471315</v>
      </c>
      <c r="E35" s="16">
        <f>E34*$D$11</f>
        <v>1415.7397785361775</v>
      </c>
      <c r="F35" s="16">
        <f>F34*$D$11</f>
        <v>1434.6158161630844</v>
      </c>
      <c r="G35" s="16">
        <f>G34*$D$11</f>
        <v>1447.6804058620412</v>
      </c>
      <c r="L35" s="17" t="s">
        <v>60</v>
      </c>
      <c r="O35" s="20"/>
      <c r="P35" s="20"/>
      <c r="Q35" s="20"/>
      <c r="R35" s="20"/>
      <c r="S35" s="20"/>
    </row>
    <row r="36" spans="1:19" x14ac:dyDescent="0.2">
      <c r="A36" s="2"/>
      <c r="B36" s="2" t="s">
        <v>22</v>
      </c>
      <c r="C36" s="16">
        <f>C34-C35</f>
        <v>23776.123302785461</v>
      </c>
      <c r="D36" s="16">
        <f>D34-D35</f>
        <v>24100.518148682535</v>
      </c>
      <c r="E36" s="16">
        <f>E34-E35</f>
        <v>24324.983467576138</v>
      </c>
      <c r="F36" s="16">
        <f>F34-F35</f>
        <v>24649.308114074815</v>
      </c>
      <c r="G36" s="16">
        <f>G34-G35</f>
        <v>24873.781518902346</v>
      </c>
      <c r="L36" s="17" t="s">
        <v>61</v>
      </c>
      <c r="O36" s="20"/>
      <c r="P36" s="20"/>
      <c r="Q36" s="20"/>
      <c r="R36" s="20"/>
      <c r="S36" s="20"/>
    </row>
    <row r="37" spans="1:19" x14ac:dyDescent="0.2">
      <c r="A37" s="2"/>
      <c r="B37" s="2" t="s">
        <v>27</v>
      </c>
      <c r="C37" s="16">
        <f>C34*$D$12</f>
        <v>2767.5910722819053</v>
      </c>
      <c r="D37" s="16">
        <f>D34*$D$12</f>
        <v>2805.3513188942629</v>
      </c>
      <c r="E37" s="16">
        <f>E34*$D$12</f>
        <v>2831.479557072355</v>
      </c>
      <c r="F37" s="16">
        <f>F34*$D$12</f>
        <v>2869.2316323261689</v>
      </c>
      <c r="G37" s="16">
        <f>G34*$D$12</f>
        <v>2895.3608117240824</v>
      </c>
      <c r="L37" s="17" t="s">
        <v>62</v>
      </c>
      <c r="O37" s="20"/>
      <c r="P37" s="20"/>
      <c r="Q37" s="20"/>
      <c r="R37" s="20"/>
      <c r="S37" s="20"/>
    </row>
    <row r="38" spans="1:19" ht="13.5" thickBot="1" x14ac:dyDescent="0.25">
      <c r="A38" s="14" t="s">
        <v>28</v>
      </c>
      <c r="L38" s="14" t="s">
        <v>63</v>
      </c>
      <c r="O38" s="20"/>
      <c r="P38" s="20"/>
      <c r="Q38" s="20"/>
      <c r="R38" s="20"/>
      <c r="S38" s="20"/>
    </row>
    <row r="39" spans="1:19" ht="12.75" customHeight="1" x14ac:dyDescent="0.2">
      <c r="A39" s="41">
        <v>27</v>
      </c>
      <c r="B39" s="42" t="s">
        <v>10</v>
      </c>
      <c r="C39" s="43">
        <f>(('Løntabel oktober 2021'!C37/37*$D$9))+($B$110*((37-$D$9)/37))</f>
        <v>25570.279166363325</v>
      </c>
      <c r="D39" s="43">
        <f>(('Løntabel oktober 2021'!D37/37*$D$9))+($B$110*((37-$D$9)/37))</f>
        <v>25900.340953230527</v>
      </c>
      <c r="E39" s="43">
        <f>(('Løntabel oktober 2021'!E37/37*$D$9))+($B$110*((37-$D$9)/37))</f>
        <v>26128.766408350781</v>
      </c>
      <c r="F39" s="43">
        <f>(('Løntabel oktober 2021'!F37/37*$D$9))+($B$110*((37-$D$9)/37))</f>
        <v>26458.828195217975</v>
      </c>
      <c r="G39" s="43">
        <f>(('Løntabel oktober 2021'!G37/37*$D$9))+($B$110*((37-$D$9)/37))</f>
        <v>26687.253650338243</v>
      </c>
      <c r="H39" s="52" t="s">
        <v>99</v>
      </c>
      <c r="I39" s="53"/>
      <c r="J39" s="54"/>
      <c r="L39" s="14" t="s">
        <v>64</v>
      </c>
      <c r="O39" s="20"/>
      <c r="P39" s="20"/>
      <c r="Q39" s="20"/>
      <c r="R39" s="20"/>
      <c r="S39" s="20"/>
    </row>
    <row r="40" spans="1:19" x14ac:dyDescent="0.2">
      <c r="A40" s="44"/>
      <c r="B40" s="45" t="s">
        <v>16</v>
      </c>
      <c r="C40" s="46">
        <f>C39*$D$11</f>
        <v>1406.365354149983</v>
      </c>
      <c r="D40" s="46">
        <f>D39*$D$11</f>
        <v>1424.5187524276789</v>
      </c>
      <c r="E40" s="46">
        <f>E39*$D$11</f>
        <v>1437.082152459293</v>
      </c>
      <c r="F40" s="46">
        <f t="shared" ref="F40:G40" si="0">F39*$D$11</f>
        <v>1455.2355507369887</v>
      </c>
      <c r="G40" s="46">
        <f t="shared" si="0"/>
        <v>1467.7989507686034</v>
      </c>
      <c r="H40" s="55"/>
      <c r="I40" s="56"/>
      <c r="J40" s="57"/>
      <c r="L40" s="2" t="s">
        <v>65</v>
      </c>
      <c r="O40" s="20"/>
      <c r="P40" s="20"/>
      <c r="Q40" s="20"/>
      <c r="R40" s="20"/>
      <c r="S40" s="20"/>
    </row>
    <row r="41" spans="1:19" x14ac:dyDescent="0.2">
      <c r="A41" s="44"/>
      <c r="B41" s="45" t="s">
        <v>22</v>
      </c>
      <c r="C41" s="46">
        <f>C39-C40</f>
        <v>24163.913812213341</v>
      </c>
      <c r="D41" s="46">
        <f>D39-D40</f>
        <v>24475.822200802846</v>
      </c>
      <c r="E41" s="46">
        <f>E39-E40</f>
        <v>24691.684255891487</v>
      </c>
      <c r="F41" s="46">
        <f>F39-F40</f>
        <v>25003.592644480985</v>
      </c>
      <c r="G41" s="46">
        <f>G39-G40</f>
        <v>25219.45469956964</v>
      </c>
      <c r="H41" s="55"/>
      <c r="I41" s="56"/>
      <c r="J41" s="57"/>
      <c r="L41" s="14" t="s">
        <v>66</v>
      </c>
      <c r="O41" s="20"/>
      <c r="P41" s="20"/>
      <c r="Q41" s="20"/>
      <c r="R41" s="20"/>
      <c r="S41" s="20"/>
    </row>
    <row r="42" spans="1:19" ht="13.5" thickBot="1" x14ac:dyDescent="0.25">
      <c r="A42" s="47"/>
      <c r="B42" s="48" t="s">
        <v>27</v>
      </c>
      <c r="C42" s="49">
        <f>C39*$D$12</f>
        <v>2812.730708299966</v>
      </c>
      <c r="D42" s="49">
        <f>D39*$D$12</f>
        <v>2849.0375048553578</v>
      </c>
      <c r="E42" s="49">
        <f>E39*$D$12</f>
        <v>2874.1643049185859</v>
      </c>
      <c r="F42" s="49">
        <f>F39*$D$12</f>
        <v>2910.4711014739773</v>
      </c>
      <c r="G42" s="49">
        <f>G39*$D$12</f>
        <v>2935.5979015372068</v>
      </c>
      <c r="H42" s="58"/>
      <c r="I42" s="59"/>
      <c r="J42" s="60"/>
      <c r="L42" s="17"/>
      <c r="O42" s="20"/>
      <c r="P42" s="20"/>
      <c r="Q42" s="20"/>
      <c r="R42" s="20"/>
      <c r="S42" s="20"/>
    </row>
    <row r="43" spans="1:19" x14ac:dyDescent="0.2">
      <c r="A43" s="2" t="s">
        <v>28</v>
      </c>
      <c r="B43" s="2"/>
      <c r="C43" s="16"/>
      <c r="D43" s="16"/>
      <c r="E43" s="11"/>
      <c r="F43" s="16"/>
      <c r="G43" s="16"/>
      <c r="O43" s="20"/>
      <c r="P43" s="20"/>
      <c r="Q43" s="20"/>
      <c r="R43" s="20"/>
      <c r="S43" s="20"/>
    </row>
    <row r="44" spans="1:19" x14ac:dyDescent="0.2">
      <c r="A44" s="4">
        <v>28</v>
      </c>
      <c r="B44" s="5" t="s">
        <v>10</v>
      </c>
      <c r="C44" s="6">
        <f>(('Løntabel oktober 2021'!C42/37*$D$9))+($B$110*((37-$D$9)/37))</f>
        <v>25989.670875345339</v>
      </c>
      <c r="D44" s="6">
        <f>(('Løntabel oktober 2021'!D42/37*$D$9))+($B$110*((37-$D$9)/37))</f>
        <v>26305.690951066154</v>
      </c>
      <c r="E44" s="6">
        <f>(('Løntabel oktober 2021'!E42/37*$D$9))+($B$110*((37-$D$9)/37))</f>
        <v>26524.454963114054</v>
      </c>
      <c r="F44" s="6">
        <f>(('Løntabel oktober 2021'!F42/37*$D$9))+($B$110*((37-$D$9)/37))</f>
        <v>26840.475038834866</v>
      </c>
      <c r="G44" s="6">
        <f>(('Løntabel oktober 2021'!G42/37*$D$9))+($B$110*((37-$D$9)/37))</f>
        <v>27059.156209261233</v>
      </c>
      <c r="O44" s="20"/>
      <c r="P44" s="20"/>
      <c r="Q44" s="20"/>
      <c r="R44" s="20"/>
      <c r="S44" s="20"/>
    </row>
    <row r="45" spans="1:19" x14ac:dyDescent="0.2">
      <c r="A45" s="2"/>
      <c r="B45" s="2" t="s">
        <v>16</v>
      </c>
      <c r="C45" s="16">
        <f>C44*$D$11</f>
        <v>1429.4318981439935</v>
      </c>
      <c r="D45" s="16">
        <f>D44*$D$11</f>
        <v>1446.8130023086385</v>
      </c>
      <c r="E45" s="16">
        <f>E44*$D$11</f>
        <v>1458.845022971273</v>
      </c>
      <c r="F45" s="16">
        <f>F44*$D$11</f>
        <v>1476.2261271359175</v>
      </c>
      <c r="G45" s="16">
        <f>G44*$D$11</f>
        <v>1488.2535915093679</v>
      </c>
      <c r="O45" s="20"/>
      <c r="P45" s="20"/>
      <c r="Q45" s="20"/>
      <c r="R45" s="20"/>
      <c r="S45" s="20"/>
    </row>
    <row r="46" spans="1:19" x14ac:dyDescent="0.2">
      <c r="A46" s="2"/>
      <c r="B46" s="2" t="s">
        <v>22</v>
      </c>
      <c r="C46" s="16">
        <f>C44-C45</f>
        <v>24560.238977201345</v>
      </c>
      <c r="D46" s="16">
        <f>D44-D45</f>
        <v>24858.877948757516</v>
      </c>
      <c r="E46" s="16">
        <f>E44-E45</f>
        <v>25065.609940142782</v>
      </c>
      <c r="F46" s="16">
        <f>F44-F45</f>
        <v>25364.248911698949</v>
      </c>
      <c r="G46" s="16">
        <f>G44-G45</f>
        <v>25570.902617751864</v>
      </c>
      <c r="O46" s="20"/>
      <c r="P46" s="20"/>
      <c r="Q46" s="20"/>
      <c r="R46" s="20"/>
      <c r="S46" s="20"/>
    </row>
    <row r="47" spans="1:19" x14ac:dyDescent="0.2">
      <c r="A47" s="2"/>
      <c r="B47" s="2" t="s">
        <v>27</v>
      </c>
      <c r="C47" s="16">
        <f>C44*$D$12</f>
        <v>2858.863796287987</v>
      </c>
      <c r="D47" s="16">
        <f>D44*$D$12</f>
        <v>2893.626004617277</v>
      </c>
      <c r="E47" s="16">
        <f>E44*$D$12</f>
        <v>2917.690045942546</v>
      </c>
      <c r="F47" s="16">
        <f>F44*$D$12</f>
        <v>2952.452254271835</v>
      </c>
      <c r="G47" s="16">
        <f>G44*$D$12</f>
        <v>2976.5071830187358</v>
      </c>
      <c r="O47" s="20"/>
      <c r="P47" s="20"/>
      <c r="Q47" s="20"/>
      <c r="R47" s="20"/>
      <c r="S47" s="20"/>
    </row>
    <row r="48" spans="1:19" x14ac:dyDescent="0.2">
      <c r="A48" s="4">
        <v>29</v>
      </c>
      <c r="B48" s="5" t="s">
        <v>10</v>
      </c>
      <c r="C48" s="6">
        <f>(('Løntabel oktober 2021'!C46/37*$D$9))+($B$110*((37-$D$9)/37))</f>
        <v>26418.541949991555</v>
      </c>
      <c r="D48" s="6">
        <f>(('Løntabel oktober 2021'!D46/37*$D$9))+($B$110*((37-$D$9)/37))</f>
        <v>26719.609113026709</v>
      </c>
      <c r="E48" s="6">
        <f>(('Løntabel oktober 2021'!E46/37*$D$9))+($B$110*((37-$D$9)/37))</f>
        <v>26927.986856775631</v>
      </c>
      <c r="F48" s="6">
        <f>(('Løntabel oktober 2021'!F46/37*$D$9))+($B$110*((37-$D$9)/37))</f>
        <v>27228.971178189262</v>
      </c>
      <c r="G48" s="6">
        <f>(('Løntabel oktober 2021'!G46/37*$D$9))+($B$110*((37-$D$9)/37))</f>
        <v>27437.431763559725</v>
      </c>
      <c r="O48" s="20"/>
      <c r="P48" s="20"/>
      <c r="Q48" s="20"/>
      <c r="R48" s="20"/>
      <c r="S48" s="20"/>
    </row>
    <row r="49" spans="1:19" x14ac:dyDescent="0.2">
      <c r="A49" s="2"/>
      <c r="B49" s="2" t="s">
        <v>16</v>
      </c>
      <c r="C49" s="16">
        <f>C48*$D$11</f>
        <v>1453.0198072495355</v>
      </c>
      <c r="D49" s="16">
        <f>D48*$D$11</f>
        <v>1469.578501216469</v>
      </c>
      <c r="E49" s="16">
        <f>E48*$D$11</f>
        <v>1481.0392771226598</v>
      </c>
      <c r="F49" s="16">
        <f>F48*$D$11</f>
        <v>1497.5934148004094</v>
      </c>
      <c r="G49" s="16">
        <f>G48*$D$11</f>
        <v>1509.058746995785</v>
      </c>
      <c r="O49" s="20"/>
      <c r="P49" s="20"/>
      <c r="Q49" s="20"/>
      <c r="R49" s="20"/>
      <c r="S49" s="20"/>
    </row>
    <row r="50" spans="1:19" x14ac:dyDescent="0.2">
      <c r="A50" s="2"/>
      <c r="B50" s="2" t="s">
        <v>22</v>
      </c>
      <c r="C50" s="16">
        <f>C48-C49</f>
        <v>24965.522142742018</v>
      </c>
      <c r="D50" s="16">
        <f>D48-D49</f>
        <v>25250.030611810238</v>
      </c>
      <c r="E50" s="16">
        <f>E48-E49</f>
        <v>25446.947579652973</v>
      </c>
      <c r="F50" s="16">
        <f>F48-F49</f>
        <v>25731.377763388853</v>
      </c>
      <c r="G50" s="16">
        <f>G48-G49</f>
        <v>25928.373016563939</v>
      </c>
      <c r="O50" s="20"/>
      <c r="P50" s="20"/>
      <c r="Q50" s="20"/>
      <c r="R50" s="20"/>
      <c r="S50" s="20"/>
    </row>
    <row r="51" spans="1:19" x14ac:dyDescent="0.2">
      <c r="A51" s="2"/>
      <c r="B51" s="2" t="s">
        <v>27</v>
      </c>
      <c r="C51" s="16">
        <f>C48*$D$12</f>
        <v>2906.0396144990709</v>
      </c>
      <c r="D51" s="16">
        <f>D48*$D$12</f>
        <v>2939.157002432938</v>
      </c>
      <c r="E51" s="16">
        <f>E48*$D$12</f>
        <v>2962.0785542453195</v>
      </c>
      <c r="F51" s="16">
        <f>F48*$D$12</f>
        <v>2995.1868296008188</v>
      </c>
      <c r="G51" s="16">
        <f>G48*$D$12</f>
        <v>3018.11749399157</v>
      </c>
      <c r="O51" s="20"/>
      <c r="P51" s="20"/>
      <c r="Q51" s="20"/>
      <c r="R51" s="20"/>
      <c r="S51" s="20"/>
    </row>
    <row r="52" spans="1:19" x14ac:dyDescent="0.2">
      <c r="A52" s="4">
        <v>30</v>
      </c>
      <c r="B52" s="5" t="s">
        <v>10</v>
      </c>
      <c r="C52" s="6">
        <f>(('Løntabel oktober 2021'!C50/37*$D$9))+($B$110*((37-$D$9)/37))</f>
        <v>26856.707216296239</v>
      </c>
      <c r="D52" s="6">
        <f>(('Løntabel oktober 2021'!D50/37*$D$9))+($B$110*((37-$D$9)/37))</f>
        <v>27141.738950721152</v>
      </c>
      <c r="E52" s="6">
        <f>(('Løntabel oktober 2021'!E50/37*$D$9))+($B$110*((37-$D$9)/37))</f>
        <v>27339.1712452258</v>
      </c>
      <c r="F52" s="6">
        <f>(('Løntabel oktober 2021'!F50/37*$D$9))+($B$110*((37-$D$9)/37))</f>
        <v>27624.19819929275</v>
      </c>
      <c r="G52" s="6">
        <f>(('Løntabel oktober 2021'!G50/37*$D$9))+($B$110*((37-$D$9)/37))</f>
        <v>27821.547652175872</v>
      </c>
      <c r="O52" s="20"/>
      <c r="P52" s="20"/>
      <c r="Q52" s="20"/>
      <c r="R52" s="20"/>
      <c r="S52" s="20"/>
    </row>
    <row r="53" spans="1:19" x14ac:dyDescent="0.2">
      <c r="A53" s="2"/>
      <c r="B53" s="2" t="s">
        <v>16</v>
      </c>
      <c r="C53" s="16">
        <f>C52*$D$11</f>
        <v>1477.1188968962931</v>
      </c>
      <c r="D53" s="16">
        <f>D52*$D$11</f>
        <v>1492.7956422896634</v>
      </c>
      <c r="E53" s="16">
        <f>E52*$D$11</f>
        <v>1503.654418487419</v>
      </c>
      <c r="F53" s="16">
        <f>F52*$D$11</f>
        <v>1519.3309009611012</v>
      </c>
      <c r="G53" s="16">
        <f>G52*$D$11</f>
        <v>1530.185120869673</v>
      </c>
      <c r="O53" s="20"/>
      <c r="P53" s="20"/>
      <c r="Q53" s="20"/>
      <c r="R53" s="20"/>
      <c r="S53" s="20"/>
    </row>
    <row r="54" spans="1:19" x14ac:dyDescent="0.2">
      <c r="A54" s="2"/>
      <c r="B54" s="2" t="s">
        <v>22</v>
      </c>
      <c r="C54" s="16">
        <f>C52-C53</f>
        <v>25379.588319399947</v>
      </c>
      <c r="D54" s="16">
        <f>D52-D53</f>
        <v>25648.943308431488</v>
      </c>
      <c r="E54" s="16">
        <f>E52-E53</f>
        <v>25835.516826738381</v>
      </c>
      <c r="F54" s="16">
        <f>F52-F53</f>
        <v>26104.86729833165</v>
      </c>
      <c r="G54" s="16">
        <f>G52-G53</f>
        <v>26291.3625313062</v>
      </c>
      <c r="O54" s="20"/>
      <c r="P54" s="20"/>
      <c r="Q54" s="20"/>
      <c r="R54" s="20"/>
      <c r="S54" s="20"/>
    </row>
    <row r="55" spans="1:19" x14ac:dyDescent="0.2">
      <c r="A55" s="2"/>
      <c r="B55" s="2" t="s">
        <v>27</v>
      </c>
      <c r="C55" s="16">
        <f>C52*$D$12</f>
        <v>2954.2377937925862</v>
      </c>
      <c r="D55" s="16">
        <f>D52*$D$12</f>
        <v>2985.5912845793268</v>
      </c>
      <c r="E55" s="16">
        <f>E52*$D$12</f>
        <v>3007.308836974838</v>
      </c>
      <c r="F55" s="16">
        <f>F52*$D$12</f>
        <v>3038.6618019222024</v>
      </c>
      <c r="G55" s="16">
        <f>G52*$D$12</f>
        <v>3060.3702417393461</v>
      </c>
      <c r="O55" s="20"/>
      <c r="P55" s="20"/>
      <c r="Q55" s="20"/>
      <c r="R55" s="20"/>
      <c r="S55" s="20"/>
    </row>
    <row r="56" spans="1:19" x14ac:dyDescent="0.2">
      <c r="A56" s="2" t="s">
        <v>28</v>
      </c>
      <c r="B56" s="2"/>
      <c r="C56" s="11"/>
      <c r="D56" s="16"/>
      <c r="E56" s="16"/>
      <c r="F56" s="16"/>
      <c r="G56" s="16"/>
      <c r="O56" s="20"/>
      <c r="P56" s="20"/>
      <c r="Q56" s="20"/>
      <c r="R56" s="20"/>
      <c r="S56" s="20"/>
    </row>
    <row r="57" spans="1:19" x14ac:dyDescent="0.2">
      <c r="A57" s="4">
        <v>31</v>
      </c>
      <c r="B57" s="5" t="s">
        <v>10</v>
      </c>
      <c r="C57" s="6">
        <f>(('Løntabel oktober 2021'!C55/37*$D$9))+($B$110*((37-$D$9)/37))</f>
        <v>27304.802327494708</v>
      </c>
      <c r="D57" s="6">
        <f>(('Løntabel oktober 2021'!D55/37*$D$9))+($B$110*((37-$D$9)/37))</f>
        <v>27572.971011580888</v>
      </c>
      <c r="E57" s="6">
        <f>(('Løntabel oktober 2021'!E55/37*$D$9))+($B$110*((37-$D$9)/37))</f>
        <v>27758.556954207146</v>
      </c>
      <c r="F57" s="6">
        <f>(('Løntabel oktober 2021'!F55/37*$D$9))+($B$110*((37-$D$9)/37))</f>
        <v>28026.725638293319</v>
      </c>
      <c r="G57" s="6">
        <f>(('Løntabel oktober 2021'!G55/37*$D$9))+($B$110*((37-$D$9)/37))</f>
        <v>28212.311580919577</v>
      </c>
      <c r="O57" s="20"/>
      <c r="P57" s="20"/>
      <c r="Q57" s="20"/>
      <c r="R57" s="20"/>
      <c r="S57" s="20"/>
    </row>
    <row r="58" spans="1:19" x14ac:dyDescent="0.2">
      <c r="A58" s="2"/>
      <c r="B58" s="2" t="s">
        <v>16</v>
      </c>
      <c r="C58" s="16">
        <f>C57*$D$11</f>
        <v>1501.7641280122089</v>
      </c>
      <c r="D58" s="16">
        <f>D57*$D$11</f>
        <v>1516.5134056369488</v>
      </c>
      <c r="E58" s="16">
        <f>E57*$D$11</f>
        <v>1526.7206324813931</v>
      </c>
      <c r="F58" s="16">
        <f>F57*$D$11</f>
        <v>1541.4699101061326</v>
      </c>
      <c r="G58" s="16">
        <f>G57*$D$11</f>
        <v>1551.6771369505768</v>
      </c>
      <c r="O58" s="20"/>
      <c r="P58" s="20"/>
      <c r="Q58" s="20"/>
      <c r="R58" s="20"/>
      <c r="S58" s="20"/>
    </row>
    <row r="59" spans="1:19" x14ac:dyDescent="0.2">
      <c r="A59" s="2"/>
      <c r="B59" s="2" t="s">
        <v>22</v>
      </c>
      <c r="C59" s="16">
        <f>C57-C58</f>
        <v>25803.0381994825</v>
      </c>
      <c r="D59" s="16">
        <f>D57-D58</f>
        <v>26056.457605943939</v>
      </c>
      <c r="E59" s="16">
        <f>E57-E58</f>
        <v>26231.836321725754</v>
      </c>
      <c r="F59" s="16">
        <f>F57-F58</f>
        <v>26485.255728187185</v>
      </c>
      <c r="G59" s="16">
        <f>G57-G58</f>
        <v>26660.634443969</v>
      </c>
      <c r="O59" s="20"/>
      <c r="P59" s="20"/>
      <c r="Q59" s="20"/>
      <c r="R59" s="20"/>
      <c r="S59" s="20"/>
    </row>
    <row r="60" spans="1:19" x14ac:dyDescent="0.2">
      <c r="A60" s="2"/>
      <c r="B60" s="2" t="s">
        <v>27</v>
      </c>
      <c r="C60" s="16">
        <f>C57*$D$12</f>
        <v>3003.5282560244177</v>
      </c>
      <c r="D60" s="16">
        <f>D57*$D$12</f>
        <v>3033.0268112738977</v>
      </c>
      <c r="E60" s="16">
        <f>E57*$D$12</f>
        <v>3053.4412649627861</v>
      </c>
      <c r="F60" s="16">
        <f>F57*$D$12</f>
        <v>3082.9398202122652</v>
      </c>
      <c r="G60" s="16">
        <f>G57*$D$12</f>
        <v>3103.3542739011536</v>
      </c>
      <c r="O60" s="20"/>
      <c r="P60" s="20"/>
      <c r="Q60" s="20"/>
      <c r="R60" s="20"/>
      <c r="S60" s="20"/>
    </row>
    <row r="61" spans="1:19" x14ac:dyDescent="0.2">
      <c r="A61" s="2"/>
      <c r="B61" s="1"/>
      <c r="C61" s="2"/>
      <c r="D61" s="2"/>
      <c r="E61" s="2"/>
      <c r="F61" s="2"/>
      <c r="G61" s="2"/>
      <c r="O61" s="20"/>
      <c r="P61" s="20"/>
      <c r="Q61" s="20"/>
      <c r="R61" s="20"/>
      <c r="S61" s="20"/>
    </row>
    <row r="62" spans="1:19" x14ac:dyDescent="0.2">
      <c r="A62" s="2"/>
      <c r="B62" s="1" t="s">
        <v>67</v>
      </c>
      <c r="C62" s="2"/>
      <c r="D62" s="2"/>
      <c r="E62" s="2"/>
      <c r="F62" s="2"/>
      <c r="G62" s="2"/>
      <c r="O62" s="20"/>
      <c r="P62" s="20"/>
      <c r="Q62" s="20"/>
      <c r="R62" s="20"/>
      <c r="S62" s="20"/>
    </row>
    <row r="63" spans="1:19" x14ac:dyDescent="0.2">
      <c r="A63" s="4">
        <v>39</v>
      </c>
      <c r="B63" s="5" t="s">
        <v>10</v>
      </c>
      <c r="C63" s="6">
        <f>(('Løntabel oktober 2021'!C61/37*$D$9))+($B$110*((37-$D$9)/37))</f>
        <v>31296.795096051846</v>
      </c>
      <c r="D63" s="6">
        <f>(('Løntabel oktober 2021'!D61/37*$D$9))+($B$110*((37-$D$9)/37))</f>
        <v>31388.490415879744</v>
      </c>
      <c r="E63" s="6">
        <f>(('Løntabel oktober 2021'!E61/37*$D$9))+($B$110*((37-$D$9)/37))</f>
        <v>31451.929660336875</v>
      </c>
      <c r="F63" s="6">
        <f>(('Løntabel oktober 2021'!F61/37*$D$9))+($B$110*((37-$D$9)/37))</f>
        <v>31543.632062594763</v>
      </c>
      <c r="G63" s="6">
        <f>(('Løntabel oktober 2021'!G61/37*$D$9))+($B$110*((37-$D$9)/37))</f>
        <v>31607.171586306111</v>
      </c>
      <c r="O63" s="20"/>
      <c r="P63" s="20"/>
      <c r="Q63" s="20"/>
      <c r="R63" s="20"/>
      <c r="S63" s="20"/>
    </row>
    <row r="64" spans="1:19" x14ac:dyDescent="0.2">
      <c r="A64" s="2"/>
      <c r="B64" s="2" t="s">
        <v>16</v>
      </c>
      <c r="C64" s="16">
        <f>C63*$D$11</f>
        <v>1721.3237302828516</v>
      </c>
      <c r="D64" s="16">
        <f>D63*$D$11</f>
        <v>1726.366972873386</v>
      </c>
      <c r="E64" s="16">
        <f>E63*$D$11</f>
        <v>1729.856131318528</v>
      </c>
      <c r="F64" s="16">
        <f>F63*$D$11</f>
        <v>1734.8997634427119</v>
      </c>
      <c r="G64" s="16">
        <f>G63*$D$11</f>
        <v>1738.3944372468361</v>
      </c>
      <c r="O64" s="20"/>
      <c r="P64" s="20"/>
      <c r="Q64" s="20"/>
      <c r="R64" s="20"/>
      <c r="S64" s="20"/>
    </row>
    <row r="65" spans="1:19" x14ac:dyDescent="0.2">
      <c r="A65" s="2"/>
      <c r="B65" s="2" t="s">
        <v>22</v>
      </c>
      <c r="C65" s="16">
        <f>C63-C64</f>
        <v>29575.471365768994</v>
      </c>
      <c r="D65" s="16">
        <f>D63-D64</f>
        <v>29662.123443006356</v>
      </c>
      <c r="E65" s="16">
        <f>E63-E64</f>
        <v>29722.073529018347</v>
      </c>
      <c r="F65" s="16">
        <f>F63-F64</f>
        <v>29808.732299152052</v>
      </c>
      <c r="G65" s="16">
        <f>G63-G64</f>
        <v>29868.777149059275</v>
      </c>
      <c r="O65" s="20"/>
      <c r="P65" s="20"/>
      <c r="Q65" s="20"/>
      <c r="R65" s="20"/>
      <c r="S65" s="20"/>
    </row>
    <row r="66" spans="1:19" x14ac:dyDescent="0.2">
      <c r="A66" s="2"/>
      <c r="B66" s="2" t="s">
        <v>27</v>
      </c>
      <c r="C66" s="16">
        <f>C63*$D$12</f>
        <v>3442.6474605657031</v>
      </c>
      <c r="D66" s="16">
        <f>D63*$D$12</f>
        <v>3452.733945746772</v>
      </c>
      <c r="E66" s="16">
        <f>E63*$D$12</f>
        <v>3459.712262637056</v>
      </c>
      <c r="F66" s="16">
        <f>F63*$D$12</f>
        <v>3469.7995268854238</v>
      </c>
      <c r="G66" s="16">
        <f>G63*$D$12</f>
        <v>3476.7888744936722</v>
      </c>
      <c r="O66" s="20"/>
      <c r="P66" s="20"/>
      <c r="Q66" s="20"/>
      <c r="R66" s="20"/>
      <c r="S66" s="20"/>
    </row>
    <row r="67" spans="1:19" x14ac:dyDescent="0.2">
      <c r="A67" s="2"/>
      <c r="E67" s="10"/>
    </row>
    <row r="70" spans="1:19" x14ac:dyDescent="0.2">
      <c r="A70" s="25" t="s">
        <v>94</v>
      </c>
    </row>
    <row r="71" spans="1:19" x14ac:dyDescent="0.2">
      <c r="A71" s="14" t="s">
        <v>95</v>
      </c>
    </row>
    <row r="72" spans="1:19" x14ac:dyDescent="0.2">
      <c r="A72" s="14" t="s">
        <v>69</v>
      </c>
      <c r="B72" s="35">
        <v>0.02</v>
      </c>
    </row>
    <row r="74" spans="1:19" x14ac:dyDescent="0.2">
      <c r="A74" s="31" t="s">
        <v>87</v>
      </c>
      <c r="B74" s="31"/>
      <c r="C74" s="31"/>
    </row>
    <row r="109" spans="1:3" hidden="1" x14ac:dyDescent="0.2">
      <c r="B109" s="14" t="s">
        <v>92</v>
      </c>
      <c r="C109" s="14" t="s">
        <v>96</v>
      </c>
    </row>
    <row r="110" spans="1:3" hidden="1" x14ac:dyDescent="0.2">
      <c r="A110" s="14" t="s">
        <v>91</v>
      </c>
      <c r="B110" s="28">
        <f>C110*(1+B72)</f>
        <v>270.47468850109334</v>
      </c>
      <c r="C110" s="33">
        <f>250.067204108229*(1+'Løntabel oktober 2018'!E63+'Løntabel oktober 2019'!E63+'Løntabel oktober 2020'!E63)</f>
        <v>265.17126323636603</v>
      </c>
    </row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Deltid oktober 2021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Helle Lindholm</cp:lastModifiedBy>
  <cp:lastPrinted>2018-09-18T12:02:52Z</cp:lastPrinted>
  <dcterms:created xsi:type="dcterms:W3CDTF">2018-09-10T09:58:48Z</dcterms:created>
  <dcterms:modified xsi:type="dcterms:W3CDTF">2022-03-30T10:49:32Z</dcterms:modified>
</cp:coreProperties>
</file>