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8704DD79-9E3F-4E08-81EE-99747A576FCB}" xr6:coauthVersionLast="47" xr6:coauthVersionMax="47" xr10:uidLastSave="{00000000-0000-0000-0000-000000000000}"/>
  <bookViews>
    <workbookView xWindow="-120" yWindow="-120" windowWidth="29040" windowHeight="15840" firstSheet="5" activeTab="5" xr2:uid="{0E49E7F0-9336-4409-91BB-AEE8F3B00BDC}"/>
  </bookViews>
  <sheets>
    <sheet name="Løntabel oktober 2017" sheetId="1" state="hidden" r:id="rId1"/>
    <sheet name="Løntabel oktober 2018" sheetId="2" state="hidden" r:id="rId2"/>
    <sheet name="Løntabel oktober 2019" sheetId="3" state="hidden" r:id="rId3"/>
    <sheet name="Løntabel oktober 2020" sheetId="4" state="hidden" r:id="rId4"/>
    <sheet name="Løntabel oktober 2021" sheetId="5" state="hidden" r:id="rId5"/>
    <sheet name="Løntabel juni 2022" sheetId="6" r:id="rId6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6" l="1"/>
  <c r="F61" i="6"/>
  <c r="E61" i="6"/>
  <c r="D61" i="6"/>
  <c r="C61" i="6"/>
  <c r="G55" i="6"/>
  <c r="F55" i="6"/>
  <c r="E55" i="6"/>
  <c r="D55" i="6"/>
  <c r="C55" i="6"/>
  <c r="G50" i="6"/>
  <c r="F50" i="6"/>
  <c r="E50" i="6"/>
  <c r="D50" i="6"/>
  <c r="C50" i="6"/>
  <c r="G46" i="6"/>
  <c r="F46" i="6"/>
  <c r="E46" i="6"/>
  <c r="D46" i="6"/>
  <c r="C46" i="6"/>
  <c r="G42" i="6"/>
  <c r="F42" i="6"/>
  <c r="E42" i="6"/>
  <c r="D42" i="6"/>
  <c r="C42" i="6"/>
  <c r="G37" i="6"/>
  <c r="F37" i="6"/>
  <c r="E37" i="6"/>
  <c r="D37" i="6"/>
  <c r="C37" i="6"/>
  <c r="G32" i="6"/>
  <c r="F32" i="6"/>
  <c r="E32" i="6"/>
  <c r="D32" i="6"/>
  <c r="C32" i="6"/>
  <c r="G27" i="6"/>
  <c r="F27" i="6"/>
  <c r="E27" i="6"/>
  <c r="D27" i="6"/>
  <c r="C27" i="6"/>
  <c r="G22" i="6"/>
  <c r="F22" i="6"/>
  <c r="E22" i="6"/>
  <c r="D22" i="6"/>
  <c r="C22" i="6"/>
  <c r="C16" i="6"/>
  <c r="D16" i="6"/>
  <c r="E16" i="6"/>
  <c r="F16" i="6"/>
  <c r="G16" i="6"/>
  <c r="C64" i="6" l="1"/>
  <c r="G62" i="6"/>
  <c r="F62" i="6"/>
  <c r="D64" i="6"/>
  <c r="D58" i="6"/>
  <c r="C58" i="6"/>
  <c r="C56" i="6"/>
  <c r="G58" i="6"/>
  <c r="F58" i="6"/>
  <c r="E58" i="6"/>
  <c r="G53" i="6"/>
  <c r="G51" i="6"/>
  <c r="F51" i="6"/>
  <c r="F52" i="6" s="1"/>
  <c r="E51" i="6"/>
  <c r="E52" i="6" s="1"/>
  <c r="F53" i="6"/>
  <c r="E53" i="6"/>
  <c r="D51" i="6"/>
  <c r="D52" i="6" s="1"/>
  <c r="C51" i="6"/>
  <c r="C52" i="6" s="1"/>
  <c r="C49" i="6"/>
  <c r="G47" i="6"/>
  <c r="G48" i="6" s="1"/>
  <c r="F47" i="6"/>
  <c r="F48" i="6" s="1"/>
  <c r="D47" i="6"/>
  <c r="D48" i="6" s="1"/>
  <c r="C47" i="6"/>
  <c r="C48" i="6" s="1"/>
  <c r="F45" i="6"/>
  <c r="E45" i="6"/>
  <c r="D45" i="6"/>
  <c r="C45" i="6"/>
  <c r="G43" i="6"/>
  <c r="G44" i="6" s="1"/>
  <c r="G40" i="6"/>
  <c r="F40" i="6"/>
  <c r="E40" i="6"/>
  <c r="D40" i="6"/>
  <c r="C40" i="6"/>
  <c r="G38" i="6"/>
  <c r="G39" i="6" s="1"/>
  <c r="F38" i="6"/>
  <c r="F39" i="6" s="1"/>
  <c r="E38" i="6"/>
  <c r="E39" i="6" s="1"/>
  <c r="D38" i="6"/>
  <c r="D39" i="6" s="1"/>
  <c r="C38" i="6"/>
  <c r="C39" i="6" s="1"/>
  <c r="E35" i="6"/>
  <c r="C33" i="6"/>
  <c r="C34" i="6" s="1"/>
  <c r="G35" i="6"/>
  <c r="F35" i="6"/>
  <c r="D35" i="6"/>
  <c r="C35" i="6"/>
  <c r="G30" i="6"/>
  <c r="F30" i="6"/>
  <c r="E30" i="6"/>
  <c r="D28" i="6"/>
  <c r="D29" i="6" s="1"/>
  <c r="C28" i="6"/>
  <c r="C29" i="6" s="1"/>
  <c r="F28" i="6"/>
  <c r="F29" i="6" s="1"/>
  <c r="E28" i="6"/>
  <c r="E29" i="6" s="1"/>
  <c r="D30" i="6"/>
  <c r="C30" i="6"/>
  <c r="G25" i="6"/>
  <c r="F25" i="6"/>
  <c r="D25" i="6"/>
  <c r="G23" i="6"/>
  <c r="G24" i="6" s="1"/>
  <c r="F23" i="6"/>
  <c r="F24" i="6" s="1"/>
  <c r="E23" i="6"/>
  <c r="E24" i="6" s="1"/>
  <c r="D23" i="6"/>
  <c r="D24" i="6" s="1"/>
  <c r="C23" i="6"/>
  <c r="C24" i="6" s="1"/>
  <c r="E19" i="6"/>
  <c r="D19" i="6"/>
  <c r="E17" i="6"/>
  <c r="D17" i="6"/>
  <c r="G17" i="6"/>
  <c r="G18" i="6" s="1"/>
  <c r="F17" i="6"/>
  <c r="F18" i="6" s="1"/>
  <c r="C19" i="6"/>
  <c r="D6" i="6"/>
  <c r="C16" i="5"/>
  <c r="C38" i="5"/>
  <c r="C39" i="5" s="1"/>
  <c r="C32" i="5"/>
  <c r="C42" i="5"/>
  <c r="D57" i="6" l="1"/>
  <c r="F19" i="6"/>
  <c r="C53" i="6"/>
  <c r="E47" i="6"/>
  <c r="E48" i="6" s="1"/>
  <c r="D53" i="6"/>
  <c r="G19" i="6"/>
  <c r="G28" i="6"/>
  <c r="G29" i="6" s="1"/>
  <c r="D49" i="6"/>
  <c r="F63" i="6"/>
  <c r="E44" i="6"/>
  <c r="D18" i="6"/>
  <c r="E49" i="6"/>
  <c r="C57" i="6"/>
  <c r="G63" i="6"/>
  <c r="E18" i="6"/>
  <c r="C25" i="6"/>
  <c r="E43" i="6"/>
  <c r="G49" i="6"/>
  <c r="E62" i="6"/>
  <c r="E63" i="6" s="1"/>
  <c r="G45" i="6"/>
  <c r="G52" i="6"/>
  <c r="D56" i="6"/>
  <c r="E64" i="6"/>
  <c r="F64" i="6"/>
  <c r="F57" i="6"/>
  <c r="G57" i="6"/>
  <c r="E34" i="6"/>
  <c r="D33" i="6"/>
  <c r="D34" i="6" s="1"/>
  <c r="F33" i="6"/>
  <c r="F34" i="6" s="1"/>
  <c r="C62" i="6"/>
  <c r="C63" i="6" s="1"/>
  <c r="E56" i="6"/>
  <c r="E57" i="6" s="1"/>
  <c r="G64" i="6"/>
  <c r="E33" i="6"/>
  <c r="F56" i="6"/>
  <c r="C43" i="6"/>
  <c r="C44" i="6" s="1"/>
  <c r="G56" i="6"/>
  <c r="C17" i="6"/>
  <c r="C18" i="6" s="1"/>
  <c r="E25" i="6"/>
  <c r="G33" i="6"/>
  <c r="G34" i="6" s="1"/>
  <c r="D43" i="6"/>
  <c r="D44" i="6" s="1"/>
  <c r="F49" i="6"/>
  <c r="D62" i="6"/>
  <c r="D63" i="6" s="1"/>
  <c r="F43" i="6"/>
  <c r="F44" i="6" s="1"/>
  <c r="C16" i="4"/>
  <c r="D7" i="4" s="1"/>
  <c r="E64" i="4"/>
  <c r="C40" i="5" l="1"/>
  <c r="E40" i="5" l="1"/>
  <c r="D40" i="5"/>
  <c r="F38" i="5"/>
  <c r="F39" i="5" s="1"/>
  <c r="E38" i="5"/>
  <c r="E39" i="5" s="1"/>
  <c r="D38" i="5"/>
  <c r="D39" i="5" s="1"/>
  <c r="G40" i="5"/>
  <c r="F40" i="5"/>
  <c r="G61" i="5"/>
  <c r="F61" i="5"/>
  <c r="E61" i="5"/>
  <c r="D61" i="5"/>
  <c r="C61" i="5"/>
  <c r="G55" i="5"/>
  <c r="F55" i="5"/>
  <c r="E55" i="5"/>
  <c r="D55" i="5"/>
  <c r="C55" i="5"/>
  <c r="G50" i="5"/>
  <c r="F50" i="5"/>
  <c r="E50" i="5"/>
  <c r="D50" i="5"/>
  <c r="C50" i="5"/>
  <c r="G46" i="5"/>
  <c r="F46" i="5"/>
  <c r="E46" i="5"/>
  <c r="D46" i="5"/>
  <c r="C46" i="5"/>
  <c r="G42" i="5"/>
  <c r="F42" i="5"/>
  <c r="E42" i="5"/>
  <c r="D42" i="5"/>
  <c r="G32" i="5"/>
  <c r="F32" i="5"/>
  <c r="E32" i="5"/>
  <c r="D32" i="5"/>
  <c r="G27" i="5"/>
  <c r="F27" i="5"/>
  <c r="E27" i="5"/>
  <c r="D27" i="5"/>
  <c r="C27" i="5"/>
  <c r="G22" i="5"/>
  <c r="F22" i="5"/>
  <c r="E22" i="5"/>
  <c r="D22" i="5"/>
  <c r="C22" i="5"/>
  <c r="G16" i="5"/>
  <c r="D16" i="5"/>
  <c r="E16" i="5"/>
  <c r="F16" i="5"/>
  <c r="D64" i="4"/>
  <c r="D63" i="3"/>
  <c r="E63" i="3" s="1"/>
  <c r="D63" i="2"/>
  <c r="E63" i="2" s="1"/>
  <c r="G38" i="5" l="1"/>
  <c r="G39" i="5" s="1"/>
  <c r="C55" i="3"/>
  <c r="D40" i="2"/>
  <c r="G21" i="3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G22" i="3"/>
  <c r="G23" i="3" s="1"/>
  <c r="C51" i="5" l="1"/>
  <c r="C52" i="5" s="1"/>
  <c r="C53" i="5"/>
  <c r="E23" i="5"/>
  <c r="E24" i="5" s="1"/>
  <c r="E25" i="5"/>
  <c r="G25" i="5"/>
  <c r="G23" i="5"/>
  <c r="G24" i="5" s="1"/>
  <c r="C62" i="5"/>
  <c r="C63" i="5" s="1"/>
  <c r="C64" i="5"/>
  <c r="G45" i="5"/>
  <c r="G43" i="5"/>
  <c r="G44" i="5" s="1"/>
  <c r="F23" i="5"/>
  <c r="F24" i="5" s="1"/>
  <c r="F25" i="5"/>
  <c r="E43" i="5"/>
  <c r="E44" i="5" s="1"/>
  <c r="E45" i="5"/>
  <c r="G58" i="5"/>
  <c r="G56" i="5"/>
  <c r="G57" i="5" s="1"/>
  <c r="C35" i="5"/>
  <c r="C33" i="5"/>
  <c r="E30" i="5"/>
  <c r="E28" i="5"/>
  <c r="E29" i="5" s="1"/>
  <c r="D19" i="5"/>
  <c r="D17" i="5"/>
  <c r="D18" i="5" s="1"/>
  <c r="C49" i="5"/>
  <c r="C47" i="5"/>
  <c r="C48" i="5" s="1"/>
  <c r="F33" i="5"/>
  <c r="F34" i="5" s="1"/>
  <c r="F35" i="5"/>
  <c r="E51" i="5"/>
  <c r="E52" i="5" s="1"/>
  <c r="E53" i="5"/>
  <c r="F19" i="5"/>
  <c r="F17" i="5"/>
  <c r="F18" i="5" s="1"/>
  <c r="E33" i="5"/>
  <c r="E34" i="5" s="1"/>
  <c r="E35" i="5"/>
  <c r="E64" i="5"/>
  <c r="E62" i="5"/>
  <c r="E63" i="5" s="1"/>
  <c r="E47" i="5"/>
  <c r="E48" i="5"/>
  <c r="E49" i="5"/>
  <c r="D45" i="5"/>
  <c r="D43" i="5"/>
  <c r="D44" i="5" s="1"/>
  <c r="G64" i="5"/>
  <c r="G62" i="5"/>
  <c r="G63" i="5"/>
  <c r="C30" i="5"/>
  <c r="C28" i="5"/>
  <c r="C29" i="5" s="1"/>
  <c r="C25" i="5"/>
  <c r="C23" i="5"/>
  <c r="C24" i="5" s="1"/>
  <c r="F45" i="5"/>
  <c r="F43" i="5"/>
  <c r="F44" i="5" s="1"/>
  <c r="D6" i="5"/>
  <c r="C17" i="5"/>
  <c r="C18" i="5" s="1"/>
  <c r="C19" i="5"/>
  <c r="E56" i="5"/>
  <c r="E57" i="5" s="1"/>
  <c r="E58" i="5"/>
  <c r="D51" i="5"/>
  <c r="D52" i="5" s="1"/>
  <c r="D53" i="5"/>
  <c r="D35" i="5"/>
  <c r="D33" i="5"/>
  <c r="D34" i="5" s="1"/>
  <c r="C43" i="5"/>
  <c r="C44" i="5" s="1"/>
  <c r="C45" i="5"/>
  <c r="G53" i="5"/>
  <c r="G51" i="5"/>
  <c r="G52" i="5" s="1"/>
  <c r="F53" i="5"/>
  <c r="F51" i="5"/>
  <c r="F52" i="5" s="1"/>
  <c r="D30" i="5"/>
  <c r="D28" i="5"/>
  <c r="D29" i="5" s="1"/>
  <c r="F28" i="5"/>
  <c r="F29" i="5" s="1"/>
  <c r="F30" i="5"/>
  <c r="F58" i="5"/>
  <c r="F56" i="5"/>
  <c r="F57" i="5" s="1"/>
  <c r="D62" i="5"/>
  <c r="D63" i="5" s="1"/>
  <c r="D64" i="5"/>
  <c r="D47" i="5"/>
  <c r="D48" i="5" s="1"/>
  <c r="D49" i="5"/>
  <c r="G49" i="5"/>
  <c r="G47" i="5"/>
  <c r="G48" i="5" s="1"/>
  <c r="D25" i="5"/>
  <c r="D23" i="5"/>
  <c r="D24" i="5" s="1"/>
  <c r="F64" i="5"/>
  <c r="F62" i="5"/>
  <c r="F63" i="5" s="1"/>
  <c r="C58" i="5"/>
  <c r="C56" i="5"/>
  <c r="C57" i="5" s="1"/>
  <c r="G35" i="5"/>
  <c r="G33" i="5"/>
  <c r="G34" i="5" s="1"/>
  <c r="G30" i="5"/>
  <c r="G28" i="5"/>
  <c r="G29" i="5" s="1"/>
  <c r="D58" i="5"/>
  <c r="D56" i="5"/>
  <c r="D57" i="5" s="1"/>
  <c r="E17" i="5"/>
  <c r="E18" i="5" s="1"/>
  <c r="E19" i="5"/>
  <c r="F49" i="5"/>
  <c r="F47" i="5"/>
  <c r="F48" i="5" s="1"/>
  <c r="G19" i="5"/>
  <c r="G17" i="5"/>
  <c r="G18" i="5" s="1"/>
  <c r="F45" i="3"/>
  <c r="F46" i="3" s="1"/>
  <c r="F51" i="3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6" i="4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C34" i="5" l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<sst xmlns="http://schemas.openxmlformats.org/spreadsheetml/2006/main" count="686" uniqueCount="94">
  <si>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</si>
  <si>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</si>
  <si>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</si>
  <si>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</si>
  <si>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</si>
  <si>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</si>
  <si>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</si>
  <si>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</si>
  <si>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</si>
  <si>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</si>
  <si>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</si>
  <si>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</si>
  <si>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</si>
  <si>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</si>
  <si>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</si>
  <si>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</si>
  <si>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</si>
  <si>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</si>
  <si>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</si>
  <si>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</si>
  <si>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</si>
  <si>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</si>
  <si>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</si>
  <si>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</si>
  <si>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</si>
  <si>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</si>
  <si>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</si>
  <si>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</si>
  <si>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</si>
  <si>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</si>
  <si>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</si>
  <si>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</si>
  <si>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</si>
  <si>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</si>
  <si>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</si>
  <si>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</si>
  <si>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</si>
  <si>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</si>
  <si>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</si>
  <si>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</si>
  <si>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</si>
  <si>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</si>
  <si>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</si>
  <si>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</si>
  <si>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</si>
  <si>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</si>
  <si>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</si>
  <si>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</si>
  <si>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</si>
  <si>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</si>
  <si>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</si>
  <si>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</si>
  <si>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</si>
  <si>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</si>
  <si>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</si>
  <si>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</si>
  <si>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</si>
  <si>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</si>
  <si>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</si>
  <si>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</si>
  <si>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</si>
  <si>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</si>
  <si>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</si>
  <si>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</si>
  <si>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</si>
  <si>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</si>
  <si>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</si>
  <si>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</si>
  <si>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</si>
  <si>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</si>
  <si>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</si>
  <si>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</si>
  <si>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</si>
  <si>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</si>
  <si>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</si>
  <si>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</si>
  <si>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</si>
  <si>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</si>
  <si>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</si>
  <si>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</si>
  <si>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</si>
  <si>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</si>
  <si>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Eventuelle personlige tillæg skal også reguleres pr. 1. okt. 2020:</t>
  </si>
  <si>
    <t>Lønregulering:</t>
  </si>
  <si>
    <t>Aftalte reguleringer OK21 (1. oktober 2021):</t>
  </si>
  <si>
    <t>Løn gældende pr. 1. oktober 2021</t>
  </si>
  <si>
    <t>Eventuelle personlige tillæg skal også reguleres pr. 1. okt. 2021: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</si>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</sst>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9" fontId="6" fillId="0" borderId="0" xfId="2" applyFont="1"/>
    <xf numFmtId="167" fontId="6" fillId="0" borderId="0" xfId="2" applyNumberFormat="1" applyFont="1"/>
    <xf numFmtId="2" fontId="6" fillId="0" borderId="0" xfId="2" applyNumberFormat="1" applyFont="1"/>
    <xf numFmtId="3" fontId="8" fillId="0" borderId="0" xfId="0" applyNumberFormat="1" applyFont="1"/>
    <xf numFmtId="3" fontId="6" fillId="0" borderId="0" xfId="0" applyNumberFormat="1" applyFont="1"/>
    <xf numFmtId="44" fontId="6" fillId="0" borderId="0" xfId="3" applyFont="1"/>
    <xf numFmtId="164" fontId="6" fillId="0" borderId="0" xfId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4" fontId="3" fillId="2" borderId="4" xfId="0" applyNumberFormat="1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164" fontId="6" fillId="0" borderId="10" xfId="1" applyFont="1" applyFill="1" applyBorder="1"/>
    <xf numFmtId="10" fontId="6" fillId="0" borderId="13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11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6"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I22" sqref="I22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14" t="s">
        <v>82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+C16/'Løntabel oktober 2019'!C15-1</f>
        <v>6.7407196430266936E-3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9"/>
      <c r="E15" s="19"/>
      <c r="F15" s="19"/>
      <c r="G15" s="19"/>
    </row>
    <row r="16" spans="1:15" x14ac:dyDescent="0.2">
      <c r="A16" s="4">
        <v>19</v>
      </c>
      <c r="B16" s="5" t="s">
        <v>10</v>
      </c>
      <c r="C16" s="6">
        <f>+'Løntabel oktober 2017'!C10*(100%+'Løntabel oktober 2018'!$E$63+'Løntabel oktober 2019'!$E$63+$E$64)</f>
        <v>25553.480064235402</v>
      </c>
      <c r="D16" s="6">
        <f>+'Løntabel oktober 2017'!D10*(100%+'Løntabel oktober 2018'!$E$63+'Løntabel oktober 2019'!$E$63+$E$64)</f>
        <v>25971.949499513012</v>
      </c>
      <c r="E16" s="6">
        <f>+'Løntabel oktober 2017'!E10*(100%+'Løntabel oktober 2018'!$E$63+'Løntabel oktober 2019'!$E$63+$E$64)</f>
        <v>26261.677096415933</v>
      </c>
      <c r="F16" s="6">
        <f>+'Løntabel oktober 2017'!F10*(100%+'Løntabel oktober 2018'!$E$63+'Løntabel oktober 2019'!$E$63+$E$64)</f>
        <v>26680.158477013461</v>
      </c>
      <c r="G16" s="6">
        <f>+'Løntabel oktober 2017'!G10*(100%+'Løntabel oktober 2018'!$E$63+'Løntabel oktober 2019'!$E$63+$E$64)</f>
        <v>26969.898253873704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">
      <c r="A17" s="2"/>
      <c r="B17" s="14" t="s">
        <v>16</v>
      </c>
      <c r="C17" s="16">
        <f>C16*$D$9</f>
        <v>1405.4414035329471</v>
      </c>
      <c r="D17" s="16">
        <f t="shared" ref="D17:G17" si="0">D16*$D$9</f>
        <v>1428.4572224732156</v>
      </c>
      <c r="E17" s="16">
        <f t="shared" si="0"/>
        <v>1444.3922403028764</v>
      </c>
      <c r="F17" s="16">
        <f t="shared" si="0"/>
        <v>1467.4087162357405</v>
      </c>
      <c r="G17" s="16">
        <f t="shared" si="0"/>
        <v>1483.3444039630538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2"/>
    </row>
    <row r="18" spans="1:15" x14ac:dyDescent="0.2">
      <c r="A18" s="2"/>
      <c r="B18" s="14" t="s">
        <v>22</v>
      </c>
      <c r="C18" s="16">
        <f>C16-C17</f>
        <v>24148.038660702456</v>
      </c>
      <c r="D18" s="16">
        <f>D16-D17</f>
        <v>24543.492277039797</v>
      </c>
      <c r="E18" s="16">
        <f>E16-E17</f>
        <v>24817.284856113056</v>
      </c>
      <c r="F18" s="16">
        <f>F16-F17</f>
        <v>25212.749760777722</v>
      </c>
      <c r="G18" s="16">
        <f>G16-G17</f>
        <v>25486.553849910651</v>
      </c>
      <c r="I18" s="2" t="s">
        <v>23</v>
      </c>
      <c r="J18" s="8" t="s">
        <v>24</v>
      </c>
      <c r="K18" s="2" t="s">
        <v>25</v>
      </c>
      <c r="L18" s="14" t="s">
        <v>26</v>
      </c>
      <c r="O18" s="2"/>
    </row>
    <row r="19" spans="1:15" x14ac:dyDescent="0.2">
      <c r="A19" s="2"/>
      <c r="B19" s="14" t="s">
        <v>27</v>
      </c>
      <c r="C19" s="16">
        <f>C16*$D$10</f>
        <v>2810.8828070658942</v>
      </c>
      <c r="D19" s="16">
        <f>D16*$D$10</f>
        <v>2856.9144449464311</v>
      </c>
      <c r="E19" s="16">
        <f>E16*$D$10</f>
        <v>2888.7844806057528</v>
      </c>
      <c r="F19" s="16">
        <f>F16*$D$10</f>
        <v>2934.817432471481</v>
      </c>
      <c r="G19" s="16">
        <f>G16*$D$10</f>
        <v>2966.6888079261075</v>
      </c>
      <c r="I19" s="2"/>
      <c r="J19" s="8"/>
      <c r="K19" s="2"/>
      <c r="O19" s="9"/>
    </row>
    <row r="20" spans="1:15" x14ac:dyDescent="0.2">
      <c r="A20" s="2" t="s">
        <v>28</v>
      </c>
      <c r="B20" s="1"/>
      <c r="C20" s="2"/>
      <c r="D20" s="10"/>
      <c r="E20" s="10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  <c r="O20" s="9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  <c r="O21" s="9"/>
    </row>
    <row r="22" spans="1:15" x14ac:dyDescent="0.2">
      <c r="A22" s="4">
        <v>24</v>
      </c>
      <c r="B22" s="5" t="s">
        <v>10</v>
      </c>
      <c r="C22" s="6">
        <f>+'Løntabel oktober 2017'!C16*(100%+'Løntabel oktober 2018'!$E$63+'Løntabel oktober 2019'!$E$63+$E$64)</f>
        <v>27580.038598306808</v>
      </c>
      <c r="D22" s="6">
        <f>+'Løntabel oktober 2017'!D16*(100%+'Løntabel oktober 2018'!$E$63+'Løntabel oktober 2019'!$E$63+$E$64)</f>
        <v>27995.931329909887</v>
      </c>
      <c r="E22" s="6">
        <f>+'Løntabel oktober 2017'!E16*(100%+'Løntabel oktober 2018'!$E$63+'Løntabel oktober 2019'!$E$63+$E$64)</f>
        <v>28283.910341606705</v>
      </c>
      <c r="F22" s="6">
        <f>+'Løntabel oktober 2017'!F16*(100%+'Løntabel oktober 2018'!$E$63+'Løntabel oktober 2019'!$E$63+$E$64)</f>
        <v>28699.803073209783</v>
      </c>
      <c r="G22" s="6">
        <f>+'Løntabel oktober 2017'!G16*(100%+'Løntabel oktober 2018'!$E$63+'Løntabel oktober 2019'!$E$63+$E$64)</f>
        <v>28987.67045339369</v>
      </c>
      <c r="I22" s="9" t="s">
        <v>38</v>
      </c>
      <c r="J22" s="8" t="s">
        <v>39</v>
      </c>
      <c r="K22" s="2" t="s">
        <v>40</v>
      </c>
      <c r="L22" s="14" t="s">
        <v>41</v>
      </c>
      <c r="O22" s="9"/>
    </row>
    <row r="23" spans="1:15" x14ac:dyDescent="0.2">
      <c r="A23" s="2"/>
      <c r="B23" s="2" t="s">
        <v>16</v>
      </c>
      <c r="C23" s="16">
        <f>C22*$D$9</f>
        <v>1516.9021229068744</v>
      </c>
      <c r="D23" s="16">
        <f t="shared" ref="D23:G23" si="1">D22*$D$9</f>
        <v>1539.7762231450438</v>
      </c>
      <c r="E23" s="16">
        <f t="shared" si="1"/>
        <v>1555.6150687883687</v>
      </c>
      <c r="F23" s="16">
        <f t="shared" si="1"/>
        <v>1578.4891690265381</v>
      </c>
      <c r="G23" s="16">
        <f t="shared" si="1"/>
        <v>1594.3218749366529</v>
      </c>
      <c r="I23" s="9" t="s">
        <v>42</v>
      </c>
      <c r="K23" s="2" t="s">
        <v>43</v>
      </c>
      <c r="L23" s="2" t="s">
        <v>44</v>
      </c>
      <c r="O23" s="9"/>
    </row>
    <row r="24" spans="1:15" x14ac:dyDescent="0.2">
      <c r="A24" s="2"/>
      <c r="B24" s="2" t="s">
        <v>22</v>
      </c>
      <c r="C24" s="16">
        <f>C22-C23</f>
        <v>26063.136475399933</v>
      </c>
      <c r="D24" s="16">
        <f>D22-D23</f>
        <v>26456.155106764843</v>
      </c>
      <c r="E24" s="16">
        <f>E22-E23</f>
        <v>26728.295272818337</v>
      </c>
      <c r="F24" s="16">
        <f>F22-F23</f>
        <v>27121.313904183244</v>
      </c>
      <c r="G24" s="16">
        <f>G22-G23</f>
        <v>27393.348578457037</v>
      </c>
      <c r="I24" s="9"/>
      <c r="K24" s="2"/>
      <c r="L24" s="2"/>
      <c r="O24" s="9"/>
    </row>
    <row r="25" spans="1:15" x14ac:dyDescent="0.2">
      <c r="A25" s="2"/>
      <c r="B25" s="2" t="s">
        <v>27</v>
      </c>
      <c r="C25" s="16">
        <f>C22*$D$10</f>
        <v>3033.8042458137488</v>
      </c>
      <c r="D25" s="16">
        <f>D22*$D$10</f>
        <v>3079.5524462900876</v>
      </c>
      <c r="E25" s="16">
        <f>E22*$D$10</f>
        <v>3111.2301375767374</v>
      </c>
      <c r="F25" s="16">
        <f>F22*$D$10</f>
        <v>3156.9783380530762</v>
      </c>
      <c r="G25" s="16">
        <f>G22*$D$10</f>
        <v>3188.6437498733058</v>
      </c>
      <c r="I25" s="9" t="s">
        <v>45</v>
      </c>
      <c r="K25" s="14" t="s">
        <v>46</v>
      </c>
      <c r="L25" s="14" t="s">
        <v>47</v>
      </c>
      <c r="O25" s="9"/>
    </row>
    <row r="26" spans="1:15" x14ac:dyDescent="0.2">
      <c r="A26" s="2" t="s">
        <v>28</v>
      </c>
      <c r="B26" s="2"/>
      <c r="C26" s="16"/>
      <c r="D26" s="16"/>
      <c r="E26" s="16"/>
      <c r="F26" s="16"/>
      <c r="G26" s="11"/>
      <c r="I26" s="9" t="s">
        <v>48</v>
      </c>
      <c r="K26" s="14" t="s">
        <v>49</v>
      </c>
      <c r="L26" s="17" t="s">
        <v>50</v>
      </c>
      <c r="O26" s="12"/>
    </row>
    <row r="27" spans="1:15" x14ac:dyDescent="0.2">
      <c r="A27" s="4">
        <v>25</v>
      </c>
      <c r="B27" s="5" t="s">
        <v>10</v>
      </c>
      <c r="C27" s="6">
        <f>+'Løntabel oktober 2017'!C21*(100%+'Løntabel oktober 2018'!$E$63+'Løntabel oktober 2019'!$E$63+$E$64)</f>
        <v>28024.56137146732</v>
      </c>
      <c r="D27" s="6">
        <f>+'Løntabel oktober 2017'!D21*(100%+'Løntabel oktober 2018'!$E$63+'Løntabel oktober 2019'!$E$63+$E$64)</f>
        <v>28427.436179295415</v>
      </c>
      <c r="E27" s="6">
        <f>+'Løntabel oktober 2017'!E21*(100%+'Løntabel oktober 2018'!$E$63+'Løntabel oktober 2019'!$E$63+$E$64)</f>
        <v>28706.317904314496</v>
      </c>
      <c r="F27" s="6">
        <f>+'Løntabel oktober 2017'!F21*(100%+'Løntabel oktober 2018'!$E$63+'Løntabel oktober 2019'!$E$63+$E$64)</f>
        <v>29109.403452673028</v>
      </c>
      <c r="G27" s="6">
        <f>+'Løntabel oktober 2017'!G21*(100%+'Løntabel oktober 2018'!$E$63+'Løntabel oktober 2019'!$E$63+$E$64)</f>
        <v>29388.273990546848</v>
      </c>
      <c r="I27" s="9" t="s">
        <v>51</v>
      </c>
      <c r="L27" s="17" t="s">
        <v>52</v>
      </c>
      <c r="O27" s="12"/>
    </row>
    <row r="28" spans="1:15" x14ac:dyDescent="0.2">
      <c r="A28" s="2"/>
      <c r="B28" s="2" t="s">
        <v>16</v>
      </c>
      <c r="C28" s="16">
        <f>C27*$D$9</f>
        <v>1541.3508754307027</v>
      </c>
      <c r="D28" s="16">
        <f t="shared" ref="D28:G28" si="2">D27*$D$9</f>
        <v>1563.5089898612478</v>
      </c>
      <c r="E28" s="16">
        <f t="shared" si="2"/>
        <v>1578.8474847372972</v>
      </c>
      <c r="F28" s="16">
        <f t="shared" si="2"/>
        <v>1601.0171898970166</v>
      </c>
      <c r="G28" s="16">
        <f t="shared" si="2"/>
        <v>1616.3550694800767</v>
      </c>
      <c r="I28" s="12" t="s">
        <v>53</v>
      </c>
      <c r="L28" s="17" t="s">
        <v>54</v>
      </c>
      <c r="O28" s="12"/>
    </row>
    <row r="29" spans="1:15" x14ac:dyDescent="0.2">
      <c r="A29" s="2"/>
      <c r="B29" s="2" t="s">
        <v>22</v>
      </c>
      <c r="C29" s="16">
        <f>C27-C28</f>
        <v>26483.210496036616</v>
      </c>
      <c r="D29" s="16">
        <f>D27-D28</f>
        <v>26863.927189434165</v>
      </c>
      <c r="E29" s="16">
        <f>E27-E28</f>
        <v>27127.470419577199</v>
      </c>
      <c r="F29" s="16">
        <f>F27-F28</f>
        <v>27508.38626277601</v>
      </c>
      <c r="G29" s="16">
        <f>G27-G28</f>
        <v>27771.918921066772</v>
      </c>
      <c r="I29" s="12"/>
      <c r="L29" s="17"/>
      <c r="O29" s="8"/>
    </row>
    <row r="30" spans="1:15" x14ac:dyDescent="0.2">
      <c r="A30" s="2"/>
      <c r="B30" s="2" t="s">
        <v>27</v>
      </c>
      <c r="C30" s="16">
        <f>C27*$D$10</f>
        <v>3082.7017508614053</v>
      </c>
      <c r="D30" s="16">
        <f>D27*$D$10</f>
        <v>3127.0179797224955</v>
      </c>
      <c r="E30" s="16">
        <f>E27*$D$10</f>
        <v>3157.6949694745945</v>
      </c>
      <c r="F30" s="16">
        <f>F27*$D$10</f>
        <v>3202.0343797940332</v>
      </c>
      <c r="G30" s="16">
        <f>G27*$D$10</f>
        <v>3232.7101389601535</v>
      </c>
      <c r="I30" s="12" t="s">
        <v>55</v>
      </c>
      <c r="L30" s="13" t="s">
        <v>56</v>
      </c>
      <c r="O30" s="8"/>
    </row>
    <row r="31" spans="1:15" x14ac:dyDescent="0.2">
      <c r="A31" s="2" t="s">
        <v>28</v>
      </c>
      <c r="B31" s="2"/>
      <c r="C31" s="16"/>
      <c r="D31" s="16"/>
      <c r="E31" s="16"/>
      <c r="F31" s="11"/>
      <c r="G31" s="16"/>
      <c r="I31" s="12" t="s">
        <v>57</v>
      </c>
      <c r="L31" s="17" t="s">
        <v>58</v>
      </c>
      <c r="O31" s="8"/>
    </row>
    <row r="32" spans="1:15" x14ac:dyDescent="0.2">
      <c r="A32" s="4">
        <v>26</v>
      </c>
      <c r="B32" s="5" t="s">
        <v>10</v>
      </c>
      <c r="C32" s="6">
        <f>+'Løntabel oktober 2017'!C26*(100%+'Løntabel oktober 2018'!$E$63+'Løntabel oktober 2019'!$E$63+$E$64)</f>
        <v>28479.308321010169</v>
      </c>
      <c r="D32" s="6">
        <f>+'Løntabel oktober 2017'!D26*(100%+'Løntabel oktober 2018'!$E$63+'Løntabel oktober 2019'!$E$63+$E$64)</f>
        <v>28868.437422129045</v>
      </c>
      <c r="E32" s="6">
        <f>+'Løntabel oktober 2017'!E26*(100%+'Løntabel oktober 2018'!$E$63+'Løntabel oktober 2019'!$E$63+$E$64)</f>
        <v>29137.695669842225</v>
      </c>
      <c r="F32" s="6">
        <f>+'Løntabel oktober 2017'!F26*(100%+'Løntabel oktober 2018'!$E$63+'Løntabel oktober 2019'!$E$63+$E$64)</f>
        <v>29526.74056299929</v>
      </c>
      <c r="G32" s="6">
        <f>+'Løntabel oktober 2017'!G26*(100%+'Løntabel oktober 2018'!$E$63+'Løntabel oktober 2019'!$E$63+$E$64)</f>
        <v>29796.008510226005</v>
      </c>
      <c r="L32" s="17" t="s">
        <v>59</v>
      </c>
      <c r="O32" s="8"/>
    </row>
    <row r="33" spans="1:15" x14ac:dyDescent="0.2">
      <c r="A33" s="2"/>
      <c r="B33" s="2" t="s">
        <v>16</v>
      </c>
      <c r="C33" s="16">
        <f>C32*$D$9</f>
        <v>1566.3619576555593</v>
      </c>
      <c r="D33" s="16">
        <f t="shared" ref="D33:G33" si="3">D32*$D$9</f>
        <v>1587.7640582170975</v>
      </c>
      <c r="E33" s="16">
        <f t="shared" si="3"/>
        <v>1602.5732618413224</v>
      </c>
      <c r="F33" s="16">
        <f t="shared" si="3"/>
        <v>1623.9707309649609</v>
      </c>
      <c r="G33" s="16">
        <f t="shared" si="3"/>
        <v>1638.7804680624304</v>
      </c>
      <c r="L33" s="17" t="s">
        <v>60</v>
      </c>
      <c r="O33" s="8"/>
    </row>
    <row r="34" spans="1:15" x14ac:dyDescent="0.2">
      <c r="A34" s="2"/>
      <c r="B34" s="2" t="s">
        <v>22</v>
      </c>
      <c r="C34" s="16">
        <f>C32-C33</f>
        <v>26912.946363354611</v>
      </c>
      <c r="D34" s="16">
        <f>D32-D33</f>
        <v>27280.673363911948</v>
      </c>
      <c r="E34" s="16">
        <f>E32-E33</f>
        <v>27535.122408000901</v>
      </c>
      <c r="F34" s="16">
        <f>F32-F33</f>
        <v>27902.76983203433</v>
      </c>
      <c r="G34" s="16">
        <f>G32-G33</f>
        <v>28157.228042163573</v>
      </c>
      <c r="L34" s="17" t="s">
        <v>61</v>
      </c>
    </row>
    <row r="35" spans="1:15" x14ac:dyDescent="0.2">
      <c r="A35" s="2"/>
      <c r="B35" s="2" t="s">
        <v>27</v>
      </c>
      <c r="C35" s="16">
        <f>C32*$D$10</f>
        <v>3132.7239153111186</v>
      </c>
      <c r="D35" s="16">
        <f>D32*$D$10</f>
        <v>3175.528116434195</v>
      </c>
      <c r="E35" s="16">
        <f>E32*$D$10</f>
        <v>3205.1465236826448</v>
      </c>
      <c r="F35" s="16">
        <f>F32*$D$10</f>
        <v>3247.9414619299218</v>
      </c>
      <c r="G35" s="16">
        <f>G32*$D$10</f>
        <v>3277.5609361248607</v>
      </c>
      <c r="L35" s="17" t="s">
        <v>62</v>
      </c>
      <c r="O35" s="2"/>
    </row>
    <row r="36" spans="1:15" x14ac:dyDescent="0.2">
      <c r="A36" s="2" t="s">
        <v>28</v>
      </c>
      <c r="B36" s="2"/>
      <c r="C36" s="16"/>
      <c r="D36" s="16"/>
      <c r="E36" s="11"/>
      <c r="F36" s="16"/>
      <c r="G36" s="16"/>
      <c r="L36" s="14" t="s">
        <v>63</v>
      </c>
    </row>
    <row r="37" spans="1:15" x14ac:dyDescent="0.2">
      <c r="A37" s="4">
        <v>28</v>
      </c>
      <c r="B37" s="5" t="s">
        <v>10</v>
      </c>
      <c r="C37" s="6">
        <f>+'Løntabel oktober 2017'!C31*(100%+'Løntabel oktober 2018'!$E$63+'Løntabel oktober 2019'!$E$63+$E$64)</f>
        <v>29419.897332882112</v>
      </c>
      <c r="D37" s="6">
        <f>+'Løntabel oktober 2017'!D31*(100%+'Løntabel oktober 2018'!$E$63+'Løntabel oktober 2019'!$E$63+$E$64)</f>
        <v>29778.130874599945</v>
      </c>
      <c r="E37" s="6">
        <f>+'Løntabel oktober 2017'!E31*(100%+'Løntabel oktober 2018'!$E$63+'Løntabel oktober 2019'!$E$63+$E$64)</f>
        <v>30026.11704021797</v>
      </c>
      <c r="F37" s="6">
        <f>+'Løntabel oktober 2017'!F31*(100%+'Løntabel oktober 2018'!$E$63+'Løntabel oktober 2019'!$E$63+$E$64)</f>
        <v>30384.3505819358</v>
      </c>
      <c r="G37" s="6">
        <f>+'Løntabel oktober 2017'!G31*(100%+'Løntabel oktober 2018'!$E$63+'Løntabel oktober 2019'!$E$63+$E$64)</f>
        <v>30632.242840078437</v>
      </c>
      <c r="H37" s="20"/>
      <c r="I37" s="20"/>
      <c r="J37" s="20"/>
      <c r="K37" s="20"/>
      <c r="L37" s="14" t="s">
        <v>64</v>
      </c>
    </row>
    <row r="38" spans="1:15" x14ac:dyDescent="0.2">
      <c r="A38" s="2"/>
      <c r="B38" s="2" t="s">
        <v>16</v>
      </c>
      <c r="C38" s="16">
        <f>C37*$D$9</f>
        <v>1618.0943533085162</v>
      </c>
      <c r="D38" s="16">
        <f t="shared" ref="D38:G38" si="4">D37*$D$9</f>
        <v>1637.7971981029971</v>
      </c>
      <c r="E38" s="16">
        <f t="shared" si="4"/>
        <v>1651.4364372119883</v>
      </c>
      <c r="F38" s="16">
        <f t="shared" si="4"/>
        <v>1671.1392820064691</v>
      </c>
      <c r="G38" s="16">
        <f t="shared" si="4"/>
        <v>1684.773356204314</v>
      </c>
      <c r="L38" s="2" t="s">
        <v>65</v>
      </c>
      <c r="O38" s="2"/>
    </row>
    <row r="39" spans="1:15" x14ac:dyDescent="0.2">
      <c r="A39" s="2"/>
      <c r="B39" s="2" t="s">
        <v>22</v>
      </c>
      <c r="C39" s="16">
        <f>C37-C38</f>
        <v>27801.802979573597</v>
      </c>
      <c r="D39" s="16">
        <f>D37-D38</f>
        <v>28140.333676496946</v>
      </c>
      <c r="E39" s="16">
        <f>E37-E38</f>
        <v>28374.680603005982</v>
      </c>
      <c r="F39" s="16">
        <f>F37-F38</f>
        <v>28713.211299929331</v>
      </c>
      <c r="G39" s="16">
        <f>G37-G38</f>
        <v>28947.469483874123</v>
      </c>
      <c r="L39" s="14" t="s">
        <v>66</v>
      </c>
      <c r="O39" s="2"/>
    </row>
    <row r="40" spans="1:15" x14ac:dyDescent="0.2">
      <c r="A40" s="2"/>
      <c r="B40" s="2" t="s">
        <v>27</v>
      </c>
      <c r="C40" s="16">
        <f>C37*$D$10</f>
        <v>3236.1887066170325</v>
      </c>
      <c r="D40" s="16">
        <f>D37*$D$10</f>
        <v>3275.5943962059941</v>
      </c>
      <c r="E40" s="16">
        <f>E37*$D$10</f>
        <v>3302.8728744239766</v>
      </c>
      <c r="F40" s="16">
        <f>F37*$D$10</f>
        <v>3342.2785640129382</v>
      </c>
      <c r="G40" s="16">
        <f>G37*$D$10</f>
        <v>3369.5467124086281</v>
      </c>
    </row>
    <row r="41" spans="1:15" x14ac:dyDescent="0.2">
      <c r="A41" s="4">
        <v>29</v>
      </c>
      <c r="B41" s="5" t="s">
        <v>10</v>
      </c>
      <c r="C41" s="6">
        <f>+'Løntabel oktober 2017'!C35*(100%+'Løntabel oktober 2018'!$E$63+'Løntabel oktober 2019'!$E$63+$E$64)</f>
        <v>29906.056332940625</v>
      </c>
      <c r="D41" s="6">
        <f>+'Løntabel oktober 2017'!D35*(100%+'Løntabel oktober 2018'!$E$63+'Løntabel oktober 2019'!$E$63+$E$64)</f>
        <v>30247.339575351798</v>
      </c>
      <c r="E41" s="6">
        <f>+'Løntabel oktober 2017'!E35*(100%+'Løntabel oktober 2018'!$E$63+'Løntabel oktober 2019'!$E$63+$E$64)</f>
        <v>30483.552091243655</v>
      </c>
      <c r="F41" s="6">
        <f>+'Løntabel oktober 2017'!F35*(100%+'Løntabel oktober 2018'!$E$63+'Løntabel oktober 2019'!$E$63+$E$64)</f>
        <v>30824.741426179451</v>
      </c>
      <c r="G41" s="6">
        <f>+'Løntabel oktober 2017'!G35*(100%+'Løntabel oktober 2018'!$E$63+'Løntabel oktober 2019'!$E$63+$E$64)</f>
        <v>31061.047849546703</v>
      </c>
    </row>
    <row r="42" spans="1:15" x14ac:dyDescent="0.2">
      <c r="A42" s="2"/>
      <c r="B42" s="2" t="s">
        <v>16</v>
      </c>
      <c r="C42" s="16">
        <f>C41*$D$9</f>
        <v>1644.8330983117344</v>
      </c>
      <c r="D42" s="16">
        <f t="shared" ref="D42:G42" si="5">D41*$D$9</f>
        <v>1663.603676644349</v>
      </c>
      <c r="E42" s="16">
        <f t="shared" si="5"/>
        <v>1676.595365018401</v>
      </c>
      <c r="F42" s="16">
        <f t="shared" si="5"/>
        <v>1695.3607784398698</v>
      </c>
      <c r="G42" s="16">
        <f t="shared" si="5"/>
        <v>1708.3576317250686</v>
      </c>
    </row>
    <row r="43" spans="1:15" x14ac:dyDescent="0.2">
      <c r="A43" s="2"/>
      <c r="B43" s="2" t="s">
        <v>22</v>
      </c>
      <c r="C43" s="16">
        <f>C41-C42</f>
        <v>28261.223234628891</v>
      </c>
      <c r="D43" s="16">
        <f>D41-D42</f>
        <v>28583.735898707448</v>
      </c>
      <c r="E43" s="16">
        <f>E41-E42</f>
        <v>28806.956726225253</v>
      </c>
      <c r="F43" s="16">
        <f>F41-F42</f>
        <v>29129.380647739581</v>
      </c>
      <c r="G43" s="16">
        <f>G41-G42</f>
        <v>29352.690217821633</v>
      </c>
    </row>
    <row r="44" spans="1:15" x14ac:dyDescent="0.2">
      <c r="A44" s="2"/>
      <c r="B44" s="2" t="s">
        <v>27</v>
      </c>
      <c r="C44" s="16">
        <f>C41*$D$10</f>
        <v>3289.6661966234687</v>
      </c>
      <c r="D44" s="16">
        <f>D41*$D$10</f>
        <v>3327.207353288698</v>
      </c>
      <c r="E44" s="16">
        <f>E41*$D$10</f>
        <v>3353.1907300368021</v>
      </c>
      <c r="F44" s="16">
        <f>F41*$D$10</f>
        <v>3390.7215568797396</v>
      </c>
      <c r="G44" s="16">
        <f>G41*$D$10</f>
        <v>3416.7152634501372</v>
      </c>
    </row>
    <row r="45" spans="1:15" x14ac:dyDescent="0.2">
      <c r="A45" s="4">
        <v>30</v>
      </c>
      <c r="B45" s="5" t="s">
        <v>10</v>
      </c>
      <c r="C45" s="6">
        <f>+'Løntabel oktober 2017'!C39*(100%+'Løntabel oktober 2018'!$E$63+'Løntabel oktober 2019'!$E$63+$E$64)</f>
        <v>30402.751028200226</v>
      </c>
      <c r="D45" s="6">
        <f>+'Løntabel oktober 2017'!D39*(100%+'Løntabel oktober 2018'!$E$63+'Løntabel oktober 2019'!$E$63+$E$64)</f>
        <v>30725.856854601014</v>
      </c>
      <c r="E45" s="6">
        <f>+'Løntabel oktober 2017'!E39*(100%+'Løntabel oktober 2018'!$E$63+'Løntabel oktober 2019'!$E$63+$E$64)</f>
        <v>30949.661845307877</v>
      </c>
      <c r="F45" s="6">
        <f>+'Løntabel oktober 2017'!F39*(100%+'Løntabel oktober 2018'!$E$63+'Løntabel oktober 2019'!$E$63+$E$64)</f>
        <v>31272.762252797987</v>
      </c>
      <c r="G45" s="6">
        <f>+'Løntabel oktober 2017'!G39*(100%+'Løntabel oktober 2018'!$E$63+'Løntabel oktober 2019'!$E$63+$E$64)</f>
        <v>31496.473336029467</v>
      </c>
    </row>
    <row r="46" spans="1:15" x14ac:dyDescent="0.2">
      <c r="A46" s="2"/>
      <c r="B46" s="2" t="s">
        <v>16</v>
      </c>
      <c r="C46" s="16">
        <f>C45*$D$9</f>
        <v>1672.1513065510123</v>
      </c>
      <c r="D46" s="16">
        <f t="shared" ref="D46:G46" si="6">D45*$D$9</f>
        <v>1689.9221270030557</v>
      </c>
      <c r="E46" s="16">
        <f t="shared" si="6"/>
        <v>1702.2314014919332</v>
      </c>
      <c r="F46" s="16">
        <f t="shared" si="6"/>
        <v>1720.0019239038893</v>
      </c>
      <c r="G46" s="16">
        <f t="shared" si="6"/>
        <v>1732.3060334816207</v>
      </c>
    </row>
    <row r="47" spans="1:15" x14ac:dyDescent="0.2">
      <c r="A47" s="2"/>
      <c r="B47" s="2" t="s">
        <v>22</v>
      </c>
      <c r="C47" s="16">
        <f>C45-C46</f>
        <v>28730.599721649214</v>
      </c>
      <c r="D47" s="16">
        <f>D45-D46</f>
        <v>29035.93472759796</v>
      </c>
      <c r="E47" s="16">
        <f>E45-E46</f>
        <v>29247.430443815945</v>
      </c>
      <c r="F47" s="16">
        <f>F45-F46</f>
        <v>29552.760328894099</v>
      </c>
      <c r="G47" s="16">
        <f>G45-G46</f>
        <v>29764.167302547845</v>
      </c>
      <c r="O47" s="2"/>
    </row>
    <row r="48" spans="1:15" x14ac:dyDescent="0.2">
      <c r="A48" s="2"/>
      <c r="B48" s="2" t="s">
        <v>27</v>
      </c>
      <c r="C48" s="16">
        <f>C45*$D$10</f>
        <v>3344.3026131020247</v>
      </c>
      <c r="D48" s="16">
        <f>D45*$D$10</f>
        <v>3379.8442540061114</v>
      </c>
      <c r="E48" s="16">
        <f>E45*$D$10</f>
        <v>3404.4628029838664</v>
      </c>
      <c r="F48" s="16">
        <f>F45*$D$10</f>
        <v>3440.0038478077786</v>
      </c>
      <c r="G48" s="16">
        <f>G45*$D$10</f>
        <v>3464.6120669632414</v>
      </c>
    </row>
    <row r="49" spans="1:15" x14ac:dyDescent="0.2">
      <c r="A49" s="2" t="s">
        <v>28</v>
      </c>
      <c r="B49" s="2"/>
      <c r="C49" s="11"/>
      <c r="D49" s="16"/>
      <c r="E49" s="16"/>
      <c r="F49" s="16"/>
      <c r="G49" s="16"/>
      <c r="O49" s="17"/>
    </row>
    <row r="50" spans="1:15" x14ac:dyDescent="0.2">
      <c r="A50" s="4">
        <v>31</v>
      </c>
      <c r="B50" s="5" t="s">
        <v>10</v>
      </c>
      <c r="C50" s="6">
        <f>+'Løntabel oktober 2017'!C44*(100%+'Løntabel oktober 2018'!$E$63+'Løntabel oktober 2019'!$E$63+$E$64)</f>
        <v>30910.701981458296</v>
      </c>
      <c r="D50" s="6">
        <f>+'Løntabel oktober 2017'!D44*(100%+'Løntabel oktober 2018'!$E$63+'Løntabel oktober 2019'!$E$63+$E$64)</f>
        <v>31214.692217707947</v>
      </c>
      <c r="E50" s="6">
        <f>+'Løntabel oktober 2017'!E44*(100%+'Løntabel oktober 2018'!$E$63+'Løntabel oktober 2019'!$E$63+$E$64)</f>
        <v>31425.068439435017</v>
      </c>
      <c r="F50" s="6">
        <f>+'Løntabel oktober 2017'!F44*(100%+'Løntabel oktober 2018'!$E$63+'Løntabel oktober 2019'!$E$63+$E$64)</f>
        <v>31729.058675684664</v>
      </c>
      <c r="G50" s="6">
        <f>+'Løntabel oktober 2017'!G44*(100%+'Løntabel oktober 2018'!$E$63+'Løntabel oktober 2019'!$E$63+$E$64)</f>
        <v>31939.434897411731</v>
      </c>
      <c r="O50" s="17"/>
    </row>
    <row r="51" spans="1:15" x14ac:dyDescent="0.2">
      <c r="A51" s="2"/>
      <c r="B51" s="2" t="s">
        <v>16</v>
      </c>
      <c r="C51" s="16">
        <f>C50*$D$9</f>
        <v>1700.0886089802063</v>
      </c>
      <c r="D51" s="16">
        <f t="shared" ref="D51:G51" si="7">D50*$D$9</f>
        <v>1716.8080719739371</v>
      </c>
      <c r="E51" s="16">
        <f t="shared" si="7"/>
        <v>1728.378764168926</v>
      </c>
      <c r="F51" s="16">
        <f t="shared" si="7"/>
        <v>1745.0982271626565</v>
      </c>
      <c r="G51" s="16">
        <f t="shared" si="7"/>
        <v>1756.6689193576451</v>
      </c>
      <c r="O51" s="17"/>
    </row>
    <row r="52" spans="1:15" x14ac:dyDescent="0.2">
      <c r="A52" s="2"/>
      <c r="B52" s="2" t="s">
        <v>22</v>
      </c>
      <c r="C52" s="16">
        <f>C50-C51</f>
        <v>29210.613372478088</v>
      </c>
      <c r="D52" s="16">
        <f>D50-D51</f>
        <v>29497.88414573401</v>
      </c>
      <c r="E52" s="16">
        <f>E50-E51</f>
        <v>29696.68967526609</v>
      </c>
      <c r="F52" s="16">
        <f>F50-F51</f>
        <v>29983.960448522008</v>
      </c>
      <c r="G52" s="16">
        <f>G50-G51</f>
        <v>30182.765978054085</v>
      </c>
      <c r="O52" s="13"/>
    </row>
    <row r="53" spans="1:15" x14ac:dyDescent="0.2">
      <c r="A53" s="2"/>
      <c r="B53" s="2" t="s">
        <v>27</v>
      </c>
      <c r="C53" s="16">
        <f>C50*$D$10</f>
        <v>3400.1772179604127</v>
      </c>
      <c r="D53" s="16">
        <f>D50*$D$10</f>
        <v>3433.6161439478742</v>
      </c>
      <c r="E53" s="16">
        <f>E50*$D$10</f>
        <v>3456.7575283378519</v>
      </c>
      <c r="F53" s="16">
        <f>F50*$D$10</f>
        <v>3490.196454325313</v>
      </c>
      <c r="G53" s="16">
        <f>G50*$D$10</f>
        <v>3513.3378387152902</v>
      </c>
      <c r="O53" s="17"/>
    </row>
    <row r="54" spans="1:15" x14ac:dyDescent="0.2">
      <c r="A54" s="2"/>
      <c r="B54" s="1"/>
      <c r="C54" s="2"/>
      <c r="D54" s="2"/>
      <c r="E54" s="2"/>
      <c r="F54" s="2"/>
      <c r="G54" s="2"/>
      <c r="O54" s="17"/>
    </row>
    <row r="55" spans="1:15" x14ac:dyDescent="0.2">
      <c r="A55" s="2"/>
      <c r="B55" s="1" t="s">
        <v>67</v>
      </c>
      <c r="C55" s="2"/>
      <c r="D55" s="2"/>
      <c r="E55" s="2"/>
      <c r="F55" s="2"/>
      <c r="G55" s="2"/>
      <c r="O55" s="17"/>
    </row>
    <row r="56" spans="1:15" x14ac:dyDescent="0.2">
      <c r="A56" s="4">
        <v>39</v>
      </c>
      <c r="B56" s="5" t="s">
        <v>10</v>
      </c>
      <c r="C56" s="6">
        <f>+'Løntabel oktober 2017'!C50*(100%+'Løntabel oktober 2018'!$E$63+'Løntabel oktober 2019'!$E$63+$E$64)</f>
        <v>35435.938882089853</v>
      </c>
      <c r="D56" s="6">
        <f>+'Løntabel oktober 2017'!D50*(100%+'Løntabel oktober 2018'!$E$63+'Løntabel oktober 2019'!$E$63+$E$64)</f>
        <v>35539.88271890457</v>
      </c>
      <c r="E56" s="6">
        <f>+'Løntabel oktober 2017'!E50*(100%+'Løntabel oktober 2018'!$E$63+'Løntabel oktober 2019'!$E$63+$E$64)</f>
        <v>35611.796078123742</v>
      </c>
      <c r="F56" s="6">
        <f>+'Løntabel oktober 2017'!F50*(100%+'Løntabel oktober 2018'!$E$63+'Løntabel oktober 2019'!$E$63+$E$64)</f>
        <v>35715.74794342833</v>
      </c>
      <c r="G56" s="6">
        <f>+'Løntabel oktober 2017'!G50*(100%+'Løntabel oktober 2018'!$E$63+'Løntabel oktober 2019'!$E$63+$E$64)</f>
        <v>35787.7749770472</v>
      </c>
      <c r="O56" s="17"/>
    </row>
    <row r="57" spans="1:15" x14ac:dyDescent="0.2">
      <c r="A57" s="2"/>
      <c r="B57" s="2" t="s">
        <v>16</v>
      </c>
      <c r="C57" s="16">
        <f>C56*$D$9</f>
        <v>1948.9766385149419</v>
      </c>
      <c r="D57" s="16">
        <f t="shared" ref="D57:G57" si="8">D56*$D$9</f>
        <v>1954.6935495397513</v>
      </c>
      <c r="E57" s="16">
        <f t="shared" si="8"/>
        <v>1958.6487842968058</v>
      </c>
      <c r="F57" s="16">
        <f t="shared" si="8"/>
        <v>1964.3661368885582</v>
      </c>
      <c r="G57" s="16">
        <f t="shared" si="8"/>
        <v>1968.327623737596</v>
      </c>
      <c r="O57" s="17"/>
    </row>
    <row r="58" spans="1:15" x14ac:dyDescent="0.2">
      <c r="A58" s="2"/>
      <c r="B58" s="2" t="s">
        <v>22</v>
      </c>
      <c r="C58" s="16">
        <f>C56-C57</f>
        <v>33486.962243574912</v>
      </c>
      <c r="D58" s="16">
        <f>D56-D57</f>
        <v>33585.189169364821</v>
      </c>
      <c r="E58" s="16">
        <f>E56-E57</f>
        <v>33653.147293826936</v>
      </c>
      <c r="F58" s="16">
        <f>F56-F57</f>
        <v>33751.381806539772</v>
      </c>
      <c r="G58" s="16">
        <f>G56-G57</f>
        <v>33819.447353309602</v>
      </c>
    </row>
    <row r="59" spans="1:15" x14ac:dyDescent="0.2">
      <c r="A59" s="2"/>
      <c r="B59" s="2" t="s">
        <v>27</v>
      </c>
      <c r="C59" s="16">
        <f>C56*$D$10</f>
        <v>3897.9532770298838</v>
      </c>
      <c r="D59" s="16">
        <f>D56*$D$10</f>
        <v>3909.3870990795026</v>
      </c>
      <c r="E59" s="16">
        <f>E56*$D$10</f>
        <v>3917.2975685936117</v>
      </c>
      <c r="F59" s="16">
        <f>F56*$D$10</f>
        <v>3928.7322737771165</v>
      </c>
      <c r="G59" s="16">
        <f>G56*$D$10</f>
        <v>3936.655247475192</v>
      </c>
    </row>
    <row r="60" spans="1:15" x14ac:dyDescent="0.2">
      <c r="A60" s="2" t="s">
        <v>28</v>
      </c>
      <c r="E60" s="10"/>
      <c r="O60" s="2"/>
    </row>
    <row r="61" spans="1:15" x14ac:dyDescent="0.2">
      <c r="C61" s="21"/>
      <c r="D61" s="21"/>
      <c r="E61" s="21"/>
      <c r="F61" s="21"/>
      <c r="G61" s="21"/>
    </row>
    <row r="62" spans="1:15" x14ac:dyDescent="0.2">
      <c r="A62" s="25" t="s">
        <v>75</v>
      </c>
      <c r="D62" s="16">
        <v>0.98</v>
      </c>
      <c r="F62" s="2"/>
      <c r="G62" s="21"/>
    </row>
    <row r="63" spans="1:15" x14ac:dyDescent="0.2">
      <c r="A63" s="14" t="s">
        <v>76</v>
      </c>
      <c r="D63" s="16">
        <v>-0.27</v>
      </c>
      <c r="F63" s="2"/>
      <c r="G63" s="21"/>
    </row>
    <row r="64" spans="1:15" x14ac:dyDescent="0.2">
      <c r="A64" s="14" t="s">
        <v>69</v>
      </c>
      <c r="D64" s="18">
        <f>+D62+D63</f>
        <v>0.71</v>
      </c>
      <c r="E64" s="24">
        <f>+D64/100</f>
        <v>7.0999999999999995E-3</v>
      </c>
      <c r="F64" s="2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EAF-CF8B-42EE-9931-CE28A4361E35}">
  <dimension ref="A1:X237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9.28515625" style="14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20" x14ac:dyDescent="0.2">
      <c r="A1" s="1" t="s">
        <v>0</v>
      </c>
    </row>
    <row r="2" spans="1:20" x14ac:dyDescent="0.2">
      <c r="A2" s="2" t="s">
        <v>85</v>
      </c>
    </row>
    <row r="3" spans="1:20" x14ac:dyDescent="0.2">
      <c r="F3" s="2"/>
    </row>
    <row r="4" spans="1:20" ht="13.5" thickBot="1" x14ac:dyDescent="0.25">
      <c r="A4" s="14" t="s">
        <v>86</v>
      </c>
      <c r="F4" s="2"/>
    </row>
    <row r="5" spans="1:20" ht="13.5" thickBot="1" x14ac:dyDescent="0.25">
      <c r="A5" s="14" t="s">
        <v>78</v>
      </c>
      <c r="D5" s="26"/>
    </row>
    <row r="6" spans="1:20" ht="13.5" thickBot="1" x14ac:dyDescent="0.25">
      <c r="A6" s="14" t="s">
        <v>79</v>
      </c>
      <c r="D6" s="27">
        <f>+D5*(100%+D7)</f>
        <v>0</v>
      </c>
    </row>
    <row r="7" spans="1:20" x14ac:dyDescent="0.2">
      <c r="A7" s="14" t="s">
        <v>80</v>
      </c>
      <c r="D7" s="29">
        <v>0.02</v>
      </c>
    </row>
    <row r="8" spans="1:20" x14ac:dyDescent="0.2">
      <c r="F8" s="2"/>
    </row>
    <row r="9" spans="1:20" x14ac:dyDescent="0.2">
      <c r="A9" s="14" t="s">
        <v>1</v>
      </c>
      <c r="D9" s="15">
        <v>5.5E-2</v>
      </c>
      <c r="I9" s="16"/>
    </row>
    <row r="10" spans="1:20" x14ac:dyDescent="0.2">
      <c r="A10" s="14" t="s">
        <v>2</v>
      </c>
      <c r="D10" s="15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9"/>
      <c r="E15" s="19"/>
      <c r="F15" s="19"/>
      <c r="G15" s="19"/>
    </row>
    <row r="16" spans="1:20" x14ac:dyDescent="0.2">
      <c r="A16" s="4">
        <v>19</v>
      </c>
      <c r="B16" s="5" t="s">
        <v>10</v>
      </c>
      <c r="C16" s="6">
        <f>'Løntabel oktober 2020'!C16*(1+$B$69)</f>
        <v>26064.54966552011</v>
      </c>
      <c r="D16" s="6">
        <f>'Løntabel oktober 2020'!D16*(1+$B$69)</f>
        <v>26491.388489503272</v>
      </c>
      <c r="E16" s="6">
        <f>'Løntabel oktober 2020'!E16*(1+$B$69)</f>
        <v>26786.910638344252</v>
      </c>
      <c r="F16" s="6">
        <f>'Løntabel oktober 2020'!F16*(1+$B$69)</f>
        <v>27213.761646553732</v>
      </c>
      <c r="G16" s="6">
        <f>'Løntabel oktober 2020'!G16*(1+$B$69)</f>
        <v>27509.296218951178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4" t="s">
        <v>16</v>
      </c>
      <c r="C17" s="16">
        <f>C16*$D$9</f>
        <v>1433.5502316036061</v>
      </c>
      <c r="D17" s="16">
        <f t="shared" ref="D17:G17" si="0">D16*$D$9</f>
        <v>1457.0263669226799</v>
      </c>
      <c r="E17" s="16">
        <f t="shared" si="0"/>
        <v>1473.2800851089339</v>
      </c>
      <c r="F17" s="16">
        <f t="shared" si="0"/>
        <v>1496.7568905604553</v>
      </c>
      <c r="G17" s="16">
        <f t="shared" si="0"/>
        <v>1513.0112920423148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4" t="s">
        <v>22</v>
      </c>
      <c r="C18" s="16">
        <f>C16-C17</f>
        <v>24630.999433916502</v>
      </c>
      <c r="D18" s="16">
        <f>D16-D17</f>
        <v>25034.362122580591</v>
      </c>
      <c r="E18" s="16">
        <f>E16-E17</f>
        <v>25313.630553235318</v>
      </c>
      <c r="F18" s="16">
        <f>F16-F17</f>
        <v>25717.004755993275</v>
      </c>
      <c r="G18" s="16">
        <f>G16-G17</f>
        <v>25996.284926908862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O18" s="7"/>
      <c r="P18" s="7"/>
      <c r="Q18" s="7"/>
      <c r="R18" s="7"/>
      <c r="S18" s="7"/>
    </row>
    <row r="19" spans="1:24" x14ac:dyDescent="0.2">
      <c r="A19" s="2"/>
      <c r="B19" s="14" t="s">
        <v>27</v>
      </c>
      <c r="C19" s="16">
        <f>C16*$D$10</f>
        <v>2867.1004632072122</v>
      </c>
      <c r="D19" s="16">
        <f>D16*$D$10</f>
        <v>2914.0527338453599</v>
      </c>
      <c r="E19" s="16">
        <f>E16*$D$10</f>
        <v>2946.5601702178678</v>
      </c>
      <c r="F19" s="16">
        <f>F16*$D$10</f>
        <v>2993.5137811209106</v>
      </c>
      <c r="G19" s="16">
        <f>G16*$D$10</f>
        <v>3026.0225840846297</v>
      </c>
      <c r="H19" s="21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9" t="s">
        <v>29</v>
      </c>
      <c r="J20" s="8" t="s">
        <v>30</v>
      </c>
      <c r="K20" s="14" t="s">
        <v>31</v>
      </c>
      <c r="L20" s="14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9" t="s">
        <v>34</v>
      </c>
      <c r="J21" s="8" t="s">
        <v>35</v>
      </c>
      <c r="K21" s="14" t="s">
        <v>36</v>
      </c>
      <c r="L21" s="14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f>'Løntabel oktober 2020'!C22*(1+$B$69)</f>
        <v>28131.639370272944</v>
      </c>
      <c r="D22" s="6">
        <f>'Løntabel oktober 2020'!D22*(1+$B$69)</f>
        <v>28555.849956508086</v>
      </c>
      <c r="E22" s="6">
        <f>'Løntabel oktober 2020'!E22*(1+$B$69)</f>
        <v>28849.588548438838</v>
      </c>
      <c r="F22" s="6">
        <f>'Løntabel oktober 2020'!F22*(1+$B$69)</f>
        <v>29273.79913467398</v>
      </c>
      <c r="G22" s="6">
        <f>'Løntabel oktober 2020'!G22*(1+$B$69)</f>
        <v>29567.423862461565</v>
      </c>
      <c r="H22" s="21"/>
      <c r="I22" s="9" t="s">
        <v>38</v>
      </c>
      <c r="J22" s="8" t="s">
        <v>39</v>
      </c>
      <c r="K22" s="2" t="s">
        <v>40</v>
      </c>
      <c r="L22" s="14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6">
        <f>C22*$D$9</f>
        <v>1547.240165365012</v>
      </c>
      <c r="D23" s="16">
        <f t="shared" ref="D23:G23" si="1">D22*$D$9</f>
        <v>1570.5717476079446</v>
      </c>
      <c r="E23" s="16">
        <f t="shared" si="1"/>
        <v>1586.7273701641361</v>
      </c>
      <c r="F23" s="16">
        <f t="shared" si="1"/>
        <v>1610.058952407069</v>
      </c>
      <c r="G23" s="16">
        <f t="shared" si="1"/>
        <v>1626.208312435386</v>
      </c>
      <c r="H23" s="21"/>
      <c r="I23" s="9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6">
        <f>C22-C23</f>
        <v>26584.399204907932</v>
      </c>
      <c r="D24" s="16">
        <f>D22-D23</f>
        <v>26985.278208900141</v>
      </c>
      <c r="E24" s="16">
        <f>E22-E23</f>
        <v>27262.861178274703</v>
      </c>
      <c r="F24" s="16">
        <f>F22-F23</f>
        <v>27663.740182266913</v>
      </c>
      <c r="G24" s="16">
        <f>G22-G23</f>
        <v>27941.21555002618</v>
      </c>
      <c r="H24" s="21"/>
      <c r="I24" s="9" t="s">
        <v>87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6">
        <f>C22*$D$10</f>
        <v>3094.480330730024</v>
      </c>
      <c r="D25" s="16">
        <f>D22*$D$10</f>
        <v>3141.1434952158893</v>
      </c>
      <c r="E25" s="16">
        <f>E22*$D$10</f>
        <v>3173.4547403282722</v>
      </c>
      <c r="F25" s="16">
        <f>F22*$D$10</f>
        <v>3220.117904814138</v>
      </c>
      <c r="G25" s="16">
        <f>G22*$D$10</f>
        <v>3252.416624870772</v>
      </c>
      <c r="H25" s="21"/>
      <c r="I25" s="9" t="s">
        <v>45</v>
      </c>
      <c r="K25" s="14" t="s">
        <v>46</v>
      </c>
      <c r="L25" s="14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9" t="s">
        <v>48</v>
      </c>
      <c r="K26" s="14" t="s">
        <v>49</v>
      </c>
      <c r="L26" s="17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f>'Løntabel oktober 2020'!C27*(1+$B$69)</f>
        <v>28585.052598896666</v>
      </c>
      <c r="D27" s="6">
        <f>'Løntabel oktober 2020'!D27*(1+$B$69)</f>
        <v>28995.984902881322</v>
      </c>
      <c r="E27" s="6">
        <f>'Løntabel oktober 2020'!E27*(1+$B$69)</f>
        <v>29280.444262400786</v>
      </c>
      <c r="F27" s="6">
        <f>'Løntabel oktober 2020'!F27*(1+$B$69)</f>
        <v>29691.591521726488</v>
      </c>
      <c r="G27" s="6">
        <f>'Løntabel oktober 2020'!G27*(1+$B$69)</f>
        <v>29976.039470357784</v>
      </c>
      <c r="H27" s="20"/>
      <c r="I27" s="9" t="s">
        <v>51</v>
      </c>
      <c r="L27" s="17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6">
        <f>C27*$D$9</f>
        <v>1572.1778929393165</v>
      </c>
      <c r="D28" s="16">
        <f t="shared" ref="D28:G28" si="2">D27*$D$9</f>
        <v>1594.7791696584727</v>
      </c>
      <c r="E28" s="16">
        <f t="shared" si="2"/>
        <v>1610.4244344320432</v>
      </c>
      <c r="F28" s="16">
        <f t="shared" si="2"/>
        <v>1633.0375336949569</v>
      </c>
      <c r="G28" s="16">
        <f t="shared" si="2"/>
        <v>1648.6821708696782</v>
      </c>
      <c r="H28" s="21"/>
      <c r="I28" s="12" t="s">
        <v>53</v>
      </c>
      <c r="L28" s="17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6">
        <f>C27-C28</f>
        <v>27012.874705957351</v>
      </c>
      <c r="D29" s="16">
        <f>D27-D28</f>
        <v>27401.205733222851</v>
      </c>
      <c r="E29" s="16">
        <f>E27-E28</f>
        <v>27670.019827968743</v>
      </c>
      <c r="F29" s="16">
        <f>F27-F28</f>
        <v>28058.55398803153</v>
      </c>
      <c r="G29" s="16">
        <f>G27-G28</f>
        <v>28327.357299488107</v>
      </c>
      <c r="H29" s="21"/>
      <c r="I29" s="12"/>
      <c r="L29" s="17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6">
        <f>C27*$D$10</f>
        <v>3144.355785878633</v>
      </c>
      <c r="D30" s="16">
        <f>D27*$D$10</f>
        <v>3189.5583393169454</v>
      </c>
      <c r="E30" s="16">
        <f>E27*$D$10</f>
        <v>3220.8488688640864</v>
      </c>
      <c r="F30" s="16">
        <f>F27*$D$10</f>
        <v>3266.0750673899138</v>
      </c>
      <c r="G30" s="16">
        <f>G27*$D$10</f>
        <v>3297.3643417393564</v>
      </c>
      <c r="H30" s="21"/>
      <c r="I30" s="12" t="s">
        <v>55</v>
      </c>
      <c r="L30" s="13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12" t="s">
        <v>57</v>
      </c>
      <c r="L31" s="17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f>'Løntabel oktober 2020'!C32*(1+$B$69)</f>
        <v>29048.894487430371</v>
      </c>
      <c r="D32" s="6">
        <f>'Løntabel oktober 2020'!D32*(1+$B$69)</f>
        <v>29445.806170571628</v>
      </c>
      <c r="E32" s="6">
        <f>'Løntabel oktober 2020'!E32*(1+$B$69)</f>
        <v>29720.449583239071</v>
      </c>
      <c r="F32" s="6">
        <f>'Løntabel oktober 2020'!F32*(1+$B$69)</f>
        <v>30117.275374259276</v>
      </c>
      <c r="G32" s="6">
        <f>'Løntabel oktober 2020'!G32*(1+$B$69)</f>
        <v>30391.928680430527</v>
      </c>
      <c r="H32" s="20"/>
      <c r="I32" s="20"/>
      <c r="J32" s="20"/>
      <c r="K32" s="20"/>
      <c r="L32" s="14" t="s">
        <v>59</v>
      </c>
      <c r="O32" s="7"/>
      <c r="P32" s="7"/>
      <c r="Q32" s="7"/>
      <c r="R32" s="7"/>
      <c r="S32" s="7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f>C32*$D$9</f>
        <v>1597.6891968086704</v>
      </c>
      <c r="D33" s="16">
        <f t="shared" ref="D33:G33" si="3">D32*$D$9</f>
        <v>1619.5193393814395</v>
      </c>
      <c r="E33" s="16">
        <f t="shared" si="3"/>
        <v>1634.6247270781489</v>
      </c>
      <c r="F33" s="16">
        <f t="shared" si="3"/>
        <v>1656.4501455842601</v>
      </c>
      <c r="G33" s="16">
        <f t="shared" si="3"/>
        <v>1671.556077423679</v>
      </c>
      <c r="H33" s="21"/>
      <c r="L33" s="17" t="s">
        <v>60</v>
      </c>
      <c r="O33" s="7"/>
      <c r="P33" s="7"/>
      <c r="Q33" s="7"/>
      <c r="R33" s="7"/>
      <c r="S33" s="7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f>C32-C33</f>
        <v>27451.2052906217</v>
      </c>
      <c r="D34" s="16">
        <f>D32-D33</f>
        <v>27826.286831190188</v>
      </c>
      <c r="E34" s="16">
        <f>E32-E33</f>
        <v>28085.824856160922</v>
      </c>
      <c r="F34" s="16">
        <f>F32-F33</f>
        <v>28460.825228675014</v>
      </c>
      <c r="G34" s="16">
        <f>G32-G33</f>
        <v>28720.372603006846</v>
      </c>
      <c r="H34" s="30"/>
      <c r="L34" s="17" t="s">
        <v>61</v>
      </c>
      <c r="O34" s="7"/>
      <c r="P34" s="7"/>
      <c r="Q34" s="7"/>
      <c r="R34" s="7"/>
      <c r="S34" s="7"/>
      <c r="T34" s="20"/>
      <c r="U34" s="20"/>
      <c r="V34" s="29"/>
      <c r="W34" s="29"/>
      <c r="X34" s="20"/>
    </row>
    <row r="35" spans="1:24" x14ac:dyDescent="0.2">
      <c r="A35" s="2"/>
      <c r="B35" s="2" t="s">
        <v>27</v>
      </c>
      <c r="C35" s="16">
        <f>C32*$D$10</f>
        <v>3195.3783936173409</v>
      </c>
      <c r="D35" s="16">
        <f>D32*$D$10</f>
        <v>3239.038678762879</v>
      </c>
      <c r="E35" s="16">
        <f>E32*$D$10</f>
        <v>3269.2494541562978</v>
      </c>
      <c r="F35" s="16">
        <f>F32*$D$10</f>
        <v>3312.9002911685202</v>
      </c>
      <c r="G35" s="16">
        <f>G32*$D$10</f>
        <v>3343.1121548473579</v>
      </c>
      <c r="H35" s="21"/>
      <c r="L35" s="17" t="s">
        <v>62</v>
      </c>
      <c r="O35" s="7"/>
      <c r="P35" s="7"/>
      <c r="Q35" s="7"/>
      <c r="R35" s="7"/>
      <c r="S35" s="7"/>
      <c r="T35" s="20"/>
      <c r="U35" s="20"/>
      <c r="V35" s="20"/>
      <c r="W35" s="20"/>
      <c r="X35" s="20"/>
    </row>
    <row r="36" spans="1:24" ht="13.5" thickBot="1" x14ac:dyDescent="0.25">
      <c r="A36" s="14" t="s">
        <v>28</v>
      </c>
      <c r="H36" s="21"/>
      <c r="L36" s="14" t="s">
        <v>63</v>
      </c>
      <c r="O36" s="7"/>
      <c r="P36" s="7"/>
      <c r="Q36" s="7"/>
      <c r="R36" s="7"/>
      <c r="S36" s="7"/>
    </row>
    <row r="37" spans="1:24" ht="12.75" customHeight="1" x14ac:dyDescent="0.2">
      <c r="A37" s="35">
        <v>27</v>
      </c>
      <c r="B37" s="36" t="s">
        <v>10</v>
      </c>
      <c r="C37" s="37">
        <v>29523.373616029301</v>
      </c>
      <c r="D37" s="37">
        <v>29905.007557094501</v>
      </c>
      <c r="E37" s="37">
        <v>30169.124489577294</v>
      </c>
      <c r="F37" s="37">
        <v>30550.758430642491</v>
      </c>
      <c r="G37" s="37">
        <v>30814.875363125298</v>
      </c>
      <c r="H37" s="42" t="s">
        <v>88</v>
      </c>
      <c r="I37" s="43"/>
      <c r="J37" s="44"/>
      <c r="K37" s="20"/>
      <c r="L37" s="14" t="s">
        <v>64</v>
      </c>
      <c r="O37" s="7"/>
      <c r="P37" s="7"/>
      <c r="Q37" s="7"/>
      <c r="R37" s="7"/>
      <c r="S37" s="7"/>
    </row>
    <row r="38" spans="1:24" x14ac:dyDescent="0.2">
      <c r="A38" s="38"/>
      <c r="B38" s="9" t="s">
        <v>16</v>
      </c>
      <c r="C38" s="34">
        <f>C37*$D$9</f>
        <v>1623.7855488816115</v>
      </c>
      <c r="D38" s="34">
        <f t="shared" ref="D38:G38" si="4">D37*$D$9</f>
        <v>1644.7754156401975</v>
      </c>
      <c r="E38" s="34">
        <f t="shared" si="4"/>
        <v>1659.3018469267513</v>
      </c>
      <c r="F38" s="34">
        <f t="shared" si="4"/>
        <v>1680.2917136853371</v>
      </c>
      <c r="G38" s="34">
        <f t="shared" si="4"/>
        <v>1694.8181449718913</v>
      </c>
      <c r="H38" s="45"/>
      <c r="I38" s="46"/>
      <c r="J38" s="47"/>
      <c r="L38" s="2" t="s">
        <v>65</v>
      </c>
      <c r="O38" s="7"/>
      <c r="P38" s="7"/>
      <c r="Q38" s="7"/>
      <c r="R38" s="7"/>
      <c r="S38" s="7"/>
    </row>
    <row r="39" spans="1:24" x14ac:dyDescent="0.2">
      <c r="A39" s="38"/>
      <c r="B39" s="9" t="s">
        <v>22</v>
      </c>
      <c r="C39" s="34">
        <f>C37-C38</f>
        <v>27899.588067147688</v>
      </c>
      <c r="D39" s="34">
        <f>D37-D38</f>
        <v>28260.232141454304</v>
      </c>
      <c r="E39" s="34">
        <f>E37-E38</f>
        <v>28509.822642650543</v>
      </c>
      <c r="F39" s="34">
        <f>F37-F38</f>
        <v>28870.466716957155</v>
      </c>
      <c r="G39" s="34">
        <f>G37-G38</f>
        <v>29120.057218153408</v>
      </c>
      <c r="H39" s="45"/>
      <c r="I39" s="46"/>
      <c r="J39" s="47"/>
      <c r="L39" s="14" t="s">
        <v>66</v>
      </c>
      <c r="O39" s="7"/>
      <c r="P39" s="7"/>
      <c r="Q39" s="7"/>
      <c r="R39" s="7"/>
      <c r="S39" s="7"/>
    </row>
    <row r="40" spans="1:24" ht="13.5" thickBot="1" x14ac:dyDescent="0.25">
      <c r="A40" s="39"/>
      <c r="B40" s="40" t="s">
        <v>27</v>
      </c>
      <c r="C40" s="41">
        <f>C37*$D$10</f>
        <v>3247.571097763223</v>
      </c>
      <c r="D40" s="41">
        <f>D37*$D$10</f>
        <v>3289.550831280395</v>
      </c>
      <c r="E40" s="41">
        <f>E37*$D$10</f>
        <v>3318.6036938535026</v>
      </c>
      <c r="F40" s="41">
        <f>F37*$D$10</f>
        <v>3360.5834273706741</v>
      </c>
      <c r="G40" s="41">
        <f>G37*$D$10</f>
        <v>3389.6362899437827</v>
      </c>
      <c r="H40" s="48"/>
      <c r="I40" s="49"/>
      <c r="J40" s="50"/>
      <c r="K40" s="21"/>
      <c r="M40" s="21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f>'Løntabel oktober 2020'!C37*(1+$B$69)</f>
        <v>30008.295279539754</v>
      </c>
      <c r="D42" s="6">
        <f>'Løntabel oktober 2020'!D37*(1+$B$69)</f>
        <v>30373.693492091945</v>
      </c>
      <c r="E42" s="6">
        <f>'Løntabel oktober 2020'!E37*(1+$B$69)</f>
        <v>30626.639381022331</v>
      </c>
      <c r="F42" s="6">
        <f>'Løntabel oktober 2020'!F37*(1+$B$69)</f>
        <v>30992.037593574518</v>
      </c>
      <c r="G42" s="6">
        <f>'Løntabel oktober 2020'!G37*(1+$B$69)</f>
        <v>31244.887696880007</v>
      </c>
      <c r="H42" s="20"/>
      <c r="I42" s="32"/>
      <c r="J42" s="32"/>
      <c r="K42" s="32"/>
      <c r="L42" s="31"/>
      <c r="M42" s="20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6">
        <f>C42*$D$9</f>
        <v>1650.4562403746866</v>
      </c>
      <c r="D43" s="16">
        <f t="shared" ref="D43:G43" si="5">D42*$D$9</f>
        <v>1670.553142065057</v>
      </c>
      <c r="E43" s="16">
        <f t="shared" si="5"/>
        <v>1684.4651659562282</v>
      </c>
      <c r="F43" s="16">
        <f t="shared" si="5"/>
        <v>1704.5620676465985</v>
      </c>
      <c r="G43" s="16">
        <f t="shared" si="5"/>
        <v>1718.4688233284003</v>
      </c>
      <c r="H43" s="33"/>
      <c r="I43" s="33"/>
      <c r="J43" s="33"/>
      <c r="K43" s="33"/>
      <c r="L43" s="33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6">
        <f>C42-C43</f>
        <v>28357.839039165068</v>
      </c>
      <c r="D44" s="16">
        <f>D42-D43</f>
        <v>28703.140350026886</v>
      </c>
      <c r="E44" s="16">
        <f>E42-E43</f>
        <v>28942.174215066101</v>
      </c>
      <c r="F44" s="16">
        <f>F42-F43</f>
        <v>29287.475525927919</v>
      </c>
      <c r="G44" s="16">
        <f>G42-G43</f>
        <v>29526.418873551607</v>
      </c>
      <c r="H44" s="21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6">
        <f>C42*$D$10</f>
        <v>3300.9124807493731</v>
      </c>
      <c r="D45" s="16">
        <f>D42*$D$10</f>
        <v>3341.1062841301141</v>
      </c>
      <c r="E45" s="16">
        <f>E42*$D$10</f>
        <v>3368.9303319124565</v>
      </c>
      <c r="F45" s="16">
        <f>F42*$D$10</f>
        <v>3409.124135293197</v>
      </c>
      <c r="G45" s="16">
        <f>G42*$D$10</f>
        <v>3436.9376466568006</v>
      </c>
      <c r="H45" s="21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f>'Løntabel oktober 2020'!C41*(1+$B$69)</f>
        <v>30504.177459599439</v>
      </c>
      <c r="D46" s="6">
        <f>'Løntabel oktober 2020'!D41*(1+$B$69)</f>
        <v>30852.286366858836</v>
      </c>
      <c r="E46" s="6">
        <f>'Løntabel oktober 2020'!E41*(1+$B$69)</f>
        <v>31093.223133068528</v>
      </c>
      <c r="F46" s="6">
        <f>'Løntabel oktober 2020'!F41*(1+$B$69)</f>
        <v>31441.236254703039</v>
      </c>
      <c r="G46" s="6">
        <f>'Løntabel oktober 2020'!G41*(1+$B$69)</f>
        <v>31682.268806537639</v>
      </c>
      <c r="H46" s="21"/>
      <c r="I46" s="21"/>
      <c r="J46" s="21"/>
      <c r="K46" s="21"/>
      <c r="L46" s="21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6">
        <f>C46*$D$9</f>
        <v>1677.7297602779693</v>
      </c>
      <c r="D47" s="16">
        <f t="shared" ref="D47:G47" si="6">D46*$D$9</f>
        <v>1696.8757501772359</v>
      </c>
      <c r="E47" s="16">
        <f t="shared" si="6"/>
        <v>1710.127272318769</v>
      </c>
      <c r="F47" s="16">
        <f t="shared" si="6"/>
        <v>1729.2679940086671</v>
      </c>
      <c r="G47" s="16">
        <f t="shared" si="6"/>
        <v>1742.52478435957</v>
      </c>
      <c r="H47" s="21"/>
      <c r="I47" s="21"/>
      <c r="J47" s="21"/>
      <c r="K47" s="21"/>
      <c r="L47" s="21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6">
        <f>C46-C47</f>
        <v>28826.44769932147</v>
      </c>
      <c r="D48" s="16">
        <f>D46-D47</f>
        <v>29155.410616681602</v>
      </c>
      <c r="E48" s="16">
        <f>E46-E47</f>
        <v>29383.09586074976</v>
      </c>
      <c r="F48" s="16">
        <f>F46-F47</f>
        <v>29711.968260694372</v>
      </c>
      <c r="G48" s="16">
        <f>G46-G47</f>
        <v>29939.744022178067</v>
      </c>
      <c r="H48" s="21"/>
      <c r="I48" s="21"/>
      <c r="J48" s="21"/>
      <c r="K48" s="21"/>
      <c r="L48" s="21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6">
        <f>C46*$D$10</f>
        <v>3355.4595205559385</v>
      </c>
      <c r="D49" s="16">
        <f>D46*$D$10</f>
        <v>3393.7515003544718</v>
      </c>
      <c r="E49" s="16">
        <f>E46*$D$10</f>
        <v>3420.2545446375379</v>
      </c>
      <c r="F49" s="16">
        <f>F46*$D$10</f>
        <v>3458.5359880173341</v>
      </c>
      <c r="G49" s="16">
        <f>G46*$D$10</f>
        <v>3485.0495687191401</v>
      </c>
      <c r="H49" s="21"/>
      <c r="I49" s="21"/>
      <c r="J49" s="21"/>
      <c r="K49" s="21"/>
      <c r="L49" s="21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f>'Løntabel oktober 2020'!C45*(1+$B$69)</f>
        <v>31010.806048764232</v>
      </c>
      <c r="D50" s="6">
        <f>'Løntabel oktober 2020'!D45*(1+$B$69)</f>
        <v>31340.373991693035</v>
      </c>
      <c r="E50" s="6">
        <f>'Løntabel oktober 2020'!E45*(1+$B$69)</f>
        <v>31568.655082214034</v>
      </c>
      <c r="F50" s="6">
        <f>'Løntabel oktober 2020'!F45*(1+$B$69)</f>
        <v>31898.217497853948</v>
      </c>
      <c r="G50" s="6">
        <f>'Løntabel oktober 2020'!G45*(1+$B$69)</f>
        <v>32126.402802750057</v>
      </c>
      <c r="H50" s="21"/>
      <c r="I50" s="21"/>
      <c r="J50" s="21"/>
      <c r="K50" s="21"/>
      <c r="L50" s="21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6">
        <f>C50*$D$9</f>
        <v>1705.5943326820327</v>
      </c>
      <c r="D51" s="16">
        <f t="shared" ref="D51:G51" si="7">D50*$D$9</f>
        <v>1723.7205695431169</v>
      </c>
      <c r="E51" s="16">
        <f t="shared" si="7"/>
        <v>1736.276029521772</v>
      </c>
      <c r="F51" s="16">
        <f t="shared" si="7"/>
        <v>1754.4019623819672</v>
      </c>
      <c r="G51" s="16">
        <f t="shared" si="7"/>
        <v>1766.9521541512531</v>
      </c>
      <c r="H51" s="21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6">
        <f>C50-C51</f>
        <v>29305.211716082198</v>
      </c>
      <c r="D52" s="16">
        <f>D50-D51</f>
        <v>29616.653422149917</v>
      </c>
      <c r="E52" s="16">
        <f>E50-E51</f>
        <v>29832.379052692264</v>
      </c>
      <c r="F52" s="16">
        <f>F50-F51</f>
        <v>30143.815535471982</v>
      </c>
      <c r="G52" s="16">
        <f>G50-G51</f>
        <v>30359.450648598802</v>
      </c>
      <c r="H52" s="21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6">
        <f>C50*$D$10</f>
        <v>3411.1886653640654</v>
      </c>
      <c r="D53" s="16">
        <f>D50*$D$10</f>
        <v>3447.4411390862338</v>
      </c>
      <c r="E53" s="16">
        <f>E50*$D$10</f>
        <v>3472.552059043544</v>
      </c>
      <c r="F53" s="16">
        <f>F50*$D$10</f>
        <v>3508.8039247639344</v>
      </c>
      <c r="G53" s="16">
        <f>G50*$D$10</f>
        <v>3533.9043083025063</v>
      </c>
      <c r="H53" s="21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1"/>
      <c r="D54" s="16"/>
      <c r="E54" s="16"/>
      <c r="F54" s="16"/>
      <c r="G54" s="16"/>
      <c r="H54" s="21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f>'Løntabel oktober 2020'!C50*(1+$B$69)</f>
        <v>31528.916021087462</v>
      </c>
      <c r="D55" s="6">
        <f>'Løntabel oktober 2020'!D50*(1+$B$69)</f>
        <v>31838.986062062108</v>
      </c>
      <c r="E55" s="6">
        <f>'Løntabel oktober 2020'!E50*(1+$B$69)</f>
        <v>32053.569808223718</v>
      </c>
      <c r="F55" s="6">
        <f>'Løntabel oktober 2020'!F50*(1+$B$69)</f>
        <v>32363.639849198356</v>
      </c>
      <c r="G55" s="6">
        <f>'Løntabel oktober 2020'!G50*(1+$B$69)</f>
        <v>32578.223595359967</v>
      </c>
      <c r="H55" s="21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6">
        <f>C55*$D$9</f>
        <v>1734.0903811598105</v>
      </c>
      <c r="D56" s="16">
        <f t="shared" ref="D56:G56" si="8">D55*$D$9</f>
        <v>1751.144233413416</v>
      </c>
      <c r="E56" s="16">
        <f t="shared" si="8"/>
        <v>1762.9463394523045</v>
      </c>
      <c r="F56" s="16">
        <f t="shared" si="8"/>
        <v>1780.0001917059096</v>
      </c>
      <c r="G56" s="16">
        <f t="shared" si="8"/>
        <v>1791.8022977447981</v>
      </c>
      <c r="H56" s="21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6">
        <f>C55-C56</f>
        <v>29794.825639927651</v>
      </c>
      <c r="D57" s="16">
        <f>D55-D56</f>
        <v>30087.841828648692</v>
      </c>
      <c r="E57" s="16">
        <f>E55-E56</f>
        <v>30290.623468771413</v>
      </c>
      <c r="F57" s="16">
        <f>F55-F56</f>
        <v>30583.639657492447</v>
      </c>
      <c r="G57" s="16">
        <f>G55-G56</f>
        <v>30786.421297615168</v>
      </c>
      <c r="H57" s="21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6">
        <f>C55*$D$10</f>
        <v>3468.180762319621</v>
      </c>
      <c r="D58" s="16">
        <f>D55*$D$10</f>
        <v>3502.2884668268321</v>
      </c>
      <c r="E58" s="16">
        <f>E55*$D$10</f>
        <v>3525.8926789046091</v>
      </c>
      <c r="F58" s="16">
        <f>F55*$D$10</f>
        <v>3560.0003834118193</v>
      </c>
      <c r="G58" s="16">
        <f>G55*$D$10</f>
        <v>3583.6045954895962</v>
      </c>
      <c r="H58" s="21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21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21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f>'Løntabel oktober 2020'!C56*(1+$B$69)</f>
        <v>36144.657659731653</v>
      </c>
      <c r="D61" s="6">
        <f>'Løntabel oktober 2020'!D56*(1+$B$69)</f>
        <v>36250.680373282659</v>
      </c>
      <c r="E61" s="6">
        <f>'Løntabel oktober 2020'!E56*(1+$B$69)</f>
        <v>36324.031999686216</v>
      </c>
      <c r="F61" s="6">
        <f>'Løntabel oktober 2020'!F56*(1+$B$69)</f>
        <v>36430.062902296901</v>
      </c>
      <c r="G61" s="6">
        <f>'Løntabel oktober 2020'!G56*(1+$B$69)</f>
        <v>36503.530476588145</v>
      </c>
      <c r="H61" s="21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6">
        <f>C61*$D$9</f>
        <v>1987.956171285241</v>
      </c>
      <c r="D62" s="16">
        <f t="shared" ref="D62:G62" si="9">D61*$D$9</f>
        <v>1993.7874205305463</v>
      </c>
      <c r="E62" s="16">
        <f t="shared" si="9"/>
        <v>1997.8217599827419</v>
      </c>
      <c r="F62" s="16">
        <f t="shared" si="9"/>
        <v>2003.6534596263295</v>
      </c>
      <c r="G62" s="16">
        <f t="shared" si="9"/>
        <v>2007.6941762123479</v>
      </c>
      <c r="H62" s="21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6">
        <f>C61-C62</f>
        <v>34156.701488446415</v>
      </c>
      <c r="D63" s="16">
        <f>D61-D62</f>
        <v>34256.89295275211</v>
      </c>
      <c r="E63" s="16">
        <f>E61-E62</f>
        <v>34326.210239703476</v>
      </c>
      <c r="F63" s="16">
        <f>F61-F62</f>
        <v>34426.409442670571</v>
      </c>
      <c r="G63" s="16">
        <f>G61-G62</f>
        <v>34495.836300375799</v>
      </c>
      <c r="H63" s="21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6">
        <f>C61*$D$10</f>
        <v>3975.912342570482</v>
      </c>
      <c r="D64" s="16">
        <f>D61*$D$10</f>
        <v>3987.5748410610927</v>
      </c>
      <c r="E64" s="16">
        <f>E61*$D$10</f>
        <v>3995.6435199654838</v>
      </c>
      <c r="F64" s="16">
        <f>F61*$D$10</f>
        <v>4007.3069192526591</v>
      </c>
      <c r="G64" s="16">
        <f>G61*$D$10</f>
        <v>4015.3883524246958</v>
      </c>
      <c r="H64" s="21"/>
    </row>
    <row r="65" spans="1:7" x14ac:dyDescent="0.2">
      <c r="A65" s="2" t="s">
        <v>28</v>
      </c>
      <c r="E65" s="10"/>
    </row>
    <row r="66" spans="1:7" x14ac:dyDescent="0.2">
      <c r="C66" s="21"/>
      <c r="D66" s="21"/>
      <c r="E66" s="21"/>
      <c r="F66" s="21"/>
      <c r="G66" s="21"/>
    </row>
    <row r="67" spans="1:7" x14ac:dyDescent="0.2">
      <c r="A67" s="25" t="s">
        <v>84</v>
      </c>
      <c r="D67" s="16"/>
      <c r="F67" s="2"/>
      <c r="G67" s="21"/>
    </row>
    <row r="68" spans="1:7" x14ac:dyDescent="0.2">
      <c r="A68" s="14" t="s">
        <v>83</v>
      </c>
      <c r="D68" s="16"/>
      <c r="F68" s="2"/>
      <c r="G68" s="21"/>
    </row>
    <row r="69" spans="1:7" x14ac:dyDescent="0.2">
      <c r="A69" s="14" t="s">
        <v>69</v>
      </c>
      <c r="B69" s="28">
        <v>0.02</v>
      </c>
      <c r="E69" s="24"/>
      <c r="F69" s="2"/>
      <c r="G69" s="21"/>
    </row>
    <row r="70" spans="1:7" x14ac:dyDescent="0.2">
      <c r="C70" s="21"/>
      <c r="D70" s="21"/>
      <c r="E70" s="21"/>
      <c r="F70" s="21"/>
      <c r="G70" s="21"/>
    </row>
    <row r="71" spans="1:7" x14ac:dyDescent="0.2">
      <c r="C71" s="21"/>
      <c r="D71" s="21"/>
      <c r="E71" s="21"/>
      <c r="F71" s="21"/>
      <c r="G71" s="21"/>
    </row>
    <row r="72" spans="1:7" x14ac:dyDescent="0.2">
      <c r="C72" s="21"/>
      <c r="D72" s="21"/>
      <c r="E72" s="21"/>
      <c r="F72" s="21"/>
      <c r="G72" s="21"/>
    </row>
    <row r="73" spans="1:7" x14ac:dyDescent="0.2">
      <c r="C73" s="21"/>
      <c r="D73" s="21"/>
      <c r="E73" s="21"/>
      <c r="F73" s="21"/>
      <c r="G73" s="21"/>
    </row>
    <row r="74" spans="1:7" x14ac:dyDescent="0.2">
      <c r="C74" s="21"/>
      <c r="D74" s="21"/>
      <c r="E74" s="21"/>
      <c r="F74" s="21"/>
      <c r="G74" s="21"/>
    </row>
    <row r="75" spans="1:7" x14ac:dyDescent="0.2">
      <c r="C75" s="21"/>
      <c r="D75" s="21"/>
      <c r="E75" s="21"/>
      <c r="F75" s="21"/>
      <c r="G75" s="21"/>
    </row>
    <row r="76" spans="1:7" x14ac:dyDescent="0.2">
      <c r="C76" s="21"/>
      <c r="D76" s="21"/>
      <c r="E76" s="21"/>
      <c r="F76" s="21"/>
      <c r="G76" s="21"/>
    </row>
    <row r="77" spans="1:7" x14ac:dyDescent="0.2">
      <c r="C77" s="21"/>
      <c r="D77" s="21"/>
      <c r="E77" s="21"/>
      <c r="F77" s="21"/>
      <c r="G77" s="21"/>
    </row>
    <row r="78" spans="1:7" x14ac:dyDescent="0.2">
      <c r="C78" s="21"/>
      <c r="D78" s="21"/>
      <c r="E78" s="21"/>
      <c r="F78" s="21"/>
      <c r="G78" s="21"/>
    </row>
    <row r="79" spans="1:7" x14ac:dyDescent="0.2">
      <c r="C79" s="21"/>
      <c r="D79" s="21"/>
      <c r="E79" s="21"/>
      <c r="F79" s="21"/>
      <c r="G79" s="21"/>
    </row>
    <row r="80" spans="1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mergeCells count="1">
    <mergeCell ref="H37:J40"/>
  </mergeCells>
  <dataValidations count="1">
    <dataValidation type="list" showInputMessage="1" showErrorMessage="1" sqref="I3:I8" xr:uid="{B7FA374A-5E29-4E2B-A0F8-BE1B28385515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1A28-0CE8-48CE-AD60-A791D6CDCC54}">
  <dimension ref="A1:X237"/>
  <sheetViews>
    <sheetView tabSelected="1" topLeftCell="A4" workbookViewId="0">
      <selection activeCell="P36" sqref="P3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9.28515625" style="14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20" x14ac:dyDescent="0.2">
      <c r="A1" s="1" t="s">
        <v>0</v>
      </c>
    </row>
    <row r="2" spans="1:20" x14ac:dyDescent="0.2">
      <c r="A2" s="2" t="s">
        <v>90</v>
      </c>
    </row>
    <row r="3" spans="1:20" x14ac:dyDescent="0.2">
      <c r="F3" s="2"/>
    </row>
    <row r="4" spans="1:20" ht="13.5" thickBot="1" x14ac:dyDescent="0.25">
      <c r="A4" s="14" t="s">
        <v>91</v>
      </c>
      <c r="F4" s="2"/>
    </row>
    <row r="5" spans="1:20" ht="13.5" thickBot="1" x14ac:dyDescent="0.25">
      <c r="A5" s="14" t="s">
        <v>78</v>
      </c>
      <c r="D5" s="26"/>
    </row>
    <row r="6" spans="1:20" ht="13.5" thickBot="1" x14ac:dyDescent="0.25">
      <c r="A6" s="14" t="s">
        <v>79</v>
      </c>
      <c r="D6" s="27">
        <f>+D5*(100%+D7)</f>
        <v>0</v>
      </c>
    </row>
    <row r="7" spans="1:20" x14ac:dyDescent="0.2">
      <c r="A7" s="14" t="s">
        <v>80</v>
      </c>
      <c r="D7" s="29">
        <v>2.5000000000000001E-2</v>
      </c>
    </row>
    <row r="8" spans="1:20" x14ac:dyDescent="0.2">
      <c r="F8" s="2"/>
    </row>
    <row r="9" spans="1:20" x14ac:dyDescent="0.2">
      <c r="A9" s="14" t="s">
        <v>1</v>
      </c>
      <c r="D9" s="15">
        <v>5.5E-2</v>
      </c>
      <c r="I9" s="16"/>
    </row>
    <row r="10" spans="1:20" x14ac:dyDescent="0.2">
      <c r="A10" s="14" t="s">
        <v>2</v>
      </c>
      <c r="D10" s="15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9"/>
      <c r="E15" s="19"/>
      <c r="F15" s="19"/>
      <c r="G15" s="19"/>
    </row>
    <row r="16" spans="1:20" x14ac:dyDescent="0.2">
      <c r="A16" s="4">
        <v>19</v>
      </c>
      <c r="B16" s="5" t="s">
        <v>10</v>
      </c>
      <c r="C16" s="6">
        <f>'Løntabel oktober 2021'!C16*(1+$B$69)</f>
        <v>26716.16340715811</v>
      </c>
      <c r="D16" s="6">
        <f>'Løntabel oktober 2021'!D16*(1+$B$69)</f>
        <v>27153.67320174085</v>
      </c>
      <c r="E16" s="6">
        <f>'Løntabel oktober 2021'!E16*(1+$B$69)</f>
        <v>27456.583404302855</v>
      </c>
      <c r="F16" s="6">
        <f>'Løntabel oktober 2021'!F16*(1+$B$69)</f>
        <v>27894.105687717572</v>
      </c>
      <c r="G16" s="6">
        <f>'Løntabel oktober 2021'!G16*(1+$B$69)</f>
        <v>28197.028624424955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9"/>
      <c r="O16" s="29"/>
      <c r="P16" s="29"/>
      <c r="Q16" s="29"/>
      <c r="R16" s="29"/>
      <c r="S16" s="29"/>
      <c r="T16" s="7"/>
    </row>
    <row r="17" spans="1:24" x14ac:dyDescent="0.2">
      <c r="A17" s="2"/>
      <c r="B17" s="14" t="s">
        <v>16</v>
      </c>
      <c r="C17" s="16">
        <f>C16*$D$9</f>
        <v>1469.388987393696</v>
      </c>
      <c r="D17" s="16">
        <f t="shared" ref="D17:G17" si="0">D16*$D$9</f>
        <v>1493.4520260957468</v>
      </c>
      <c r="E17" s="16">
        <f t="shared" si="0"/>
        <v>1510.1120872366571</v>
      </c>
      <c r="F17" s="16">
        <f t="shared" si="0"/>
        <v>1534.1758128244664</v>
      </c>
      <c r="G17" s="16">
        <f t="shared" si="0"/>
        <v>1550.8365743433726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9"/>
      <c r="O17" s="29"/>
      <c r="P17" s="29"/>
      <c r="Q17" s="29"/>
      <c r="R17" s="29"/>
      <c r="S17" s="7"/>
    </row>
    <row r="18" spans="1:24" x14ac:dyDescent="0.2">
      <c r="A18" s="2"/>
      <c r="B18" s="14" t="s">
        <v>22</v>
      </c>
      <c r="C18" s="16">
        <f>C16-C17</f>
        <v>25246.774419764413</v>
      </c>
      <c r="D18" s="16">
        <f>D16-D17</f>
        <v>25660.221175645103</v>
      </c>
      <c r="E18" s="16">
        <f>E16-E17</f>
        <v>25946.4713170662</v>
      </c>
      <c r="F18" s="16">
        <f>F16-F17</f>
        <v>26359.929874893107</v>
      </c>
      <c r="G18" s="16">
        <f>G16-G17</f>
        <v>26646.192050081583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N18" s="29"/>
      <c r="O18" s="29"/>
      <c r="P18" s="29"/>
      <c r="Q18" s="29"/>
      <c r="R18" s="29"/>
      <c r="S18" s="7"/>
    </row>
    <row r="19" spans="1:24" x14ac:dyDescent="0.2">
      <c r="A19" s="2"/>
      <c r="B19" s="14" t="s">
        <v>27</v>
      </c>
      <c r="C19" s="16">
        <f>C16*$D$10</f>
        <v>2938.7779747873919</v>
      </c>
      <c r="D19" s="16">
        <f>D16*$D$10</f>
        <v>2986.9040521914935</v>
      </c>
      <c r="E19" s="16">
        <f>E16*$D$10</f>
        <v>3020.2241744733142</v>
      </c>
      <c r="F19" s="16">
        <f>F16*$D$10</f>
        <v>3068.3516256489329</v>
      </c>
      <c r="G19" s="16">
        <f>G16*$D$10</f>
        <v>3101.6731486867452</v>
      </c>
      <c r="H19" s="21"/>
      <c r="I19" s="2"/>
      <c r="J19" s="8"/>
      <c r="K19" s="2"/>
      <c r="N19" s="29"/>
      <c r="O19" s="29"/>
      <c r="P19" s="29"/>
      <c r="Q19" s="29"/>
      <c r="R19" s="29"/>
      <c r="S19" s="7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9" t="s">
        <v>29</v>
      </c>
      <c r="J20" s="8" t="s">
        <v>30</v>
      </c>
      <c r="K20" s="14" t="s">
        <v>31</v>
      </c>
      <c r="L20" s="14" t="s">
        <v>32</v>
      </c>
      <c r="N20" s="29"/>
      <c r="O20" s="29"/>
      <c r="P20" s="29"/>
      <c r="Q20" s="29"/>
      <c r="R20" s="29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9" t="s">
        <v>34</v>
      </c>
      <c r="J21" s="8" t="s">
        <v>35</v>
      </c>
      <c r="K21" s="14" t="s">
        <v>36</v>
      </c>
      <c r="L21" s="14" t="s">
        <v>37</v>
      </c>
      <c r="N21" s="29"/>
      <c r="O21" s="29"/>
      <c r="P21" s="29"/>
      <c r="Q21" s="29"/>
      <c r="R21" s="29"/>
      <c r="S21" s="7"/>
    </row>
    <row r="22" spans="1:24" x14ac:dyDescent="0.2">
      <c r="A22" s="4">
        <v>24</v>
      </c>
      <c r="B22" s="5" t="s">
        <v>10</v>
      </c>
      <c r="C22" s="6">
        <f>'Løntabel oktober 2021'!C22*(1+$B$69)</f>
        <v>28834.930354529766</v>
      </c>
      <c r="D22" s="6">
        <f>'Løntabel oktober 2021'!D22*(1+$B$69)</f>
        <v>29269.746205420786</v>
      </c>
      <c r="E22" s="6">
        <f>'Løntabel oktober 2021'!E22*(1+$B$69)</f>
        <v>29570.828262149807</v>
      </c>
      <c r="F22" s="6">
        <f>'Løntabel oktober 2021'!F22*(1+$B$69)</f>
        <v>30005.644113040828</v>
      </c>
      <c r="G22" s="6">
        <f>'Løntabel oktober 2021'!G22*(1+$B$69)</f>
        <v>30306.6094590231</v>
      </c>
      <c r="H22" s="21"/>
      <c r="I22" s="9" t="s">
        <v>38</v>
      </c>
      <c r="J22" s="8" t="s">
        <v>39</v>
      </c>
      <c r="K22" s="2" t="s">
        <v>40</v>
      </c>
      <c r="L22" s="14" t="s">
        <v>41</v>
      </c>
      <c r="N22" s="29"/>
      <c r="O22" s="29"/>
      <c r="P22" s="29"/>
      <c r="Q22" s="29"/>
      <c r="R22" s="29"/>
      <c r="S22" s="7"/>
    </row>
    <row r="23" spans="1:24" x14ac:dyDescent="0.2">
      <c r="A23" s="2"/>
      <c r="B23" s="2" t="s">
        <v>16</v>
      </c>
      <c r="C23" s="16">
        <f>C22*$D$9</f>
        <v>1585.9211694991372</v>
      </c>
      <c r="D23" s="16">
        <f t="shared" ref="D23:G23" si="1">D22*$D$9</f>
        <v>1609.8360412981433</v>
      </c>
      <c r="E23" s="16">
        <f t="shared" si="1"/>
        <v>1626.3955544182395</v>
      </c>
      <c r="F23" s="16">
        <f t="shared" si="1"/>
        <v>1650.3104262172455</v>
      </c>
      <c r="G23" s="16">
        <f t="shared" si="1"/>
        <v>1666.8635202462706</v>
      </c>
      <c r="H23" s="21"/>
      <c r="I23" s="9" t="s">
        <v>42</v>
      </c>
      <c r="K23" s="2" t="s">
        <v>43</v>
      </c>
      <c r="L23" s="2" t="s">
        <v>44</v>
      </c>
      <c r="N23" s="29"/>
      <c r="O23" s="29"/>
      <c r="P23" s="29"/>
      <c r="Q23" s="29"/>
      <c r="R23" s="29"/>
      <c r="S23" s="7"/>
    </row>
    <row r="24" spans="1:24" x14ac:dyDescent="0.2">
      <c r="A24" s="2"/>
      <c r="B24" s="2" t="s">
        <v>22</v>
      </c>
      <c r="C24" s="16">
        <f>C22-C23</f>
        <v>27249.009185030627</v>
      </c>
      <c r="D24" s="16">
        <f>D22-D23</f>
        <v>27659.910164122644</v>
      </c>
      <c r="E24" s="16">
        <f>E22-E23</f>
        <v>27944.432707731568</v>
      </c>
      <c r="F24" s="16">
        <f>F22-F23</f>
        <v>28355.333686823582</v>
      </c>
      <c r="G24" s="16">
        <f>G22-G23</f>
        <v>28639.745938776829</v>
      </c>
      <c r="H24" s="21"/>
      <c r="I24" s="9" t="s">
        <v>87</v>
      </c>
      <c r="K24" s="2"/>
      <c r="L24" s="2" t="s">
        <v>65</v>
      </c>
      <c r="N24" s="29"/>
      <c r="O24" s="29"/>
      <c r="P24" s="29"/>
      <c r="Q24" s="29"/>
      <c r="R24" s="29"/>
      <c r="S24" s="7"/>
    </row>
    <row r="25" spans="1:24" x14ac:dyDescent="0.2">
      <c r="A25" s="2"/>
      <c r="B25" s="2" t="s">
        <v>27</v>
      </c>
      <c r="C25" s="16">
        <f>C22*$D$10</f>
        <v>3171.8423389982745</v>
      </c>
      <c r="D25" s="16">
        <f>D22*$D$10</f>
        <v>3219.6720825962866</v>
      </c>
      <c r="E25" s="16">
        <f>E22*$D$10</f>
        <v>3252.791108836479</v>
      </c>
      <c r="F25" s="16">
        <f>F22*$D$10</f>
        <v>3300.6208524344911</v>
      </c>
      <c r="G25" s="16">
        <f>G22*$D$10</f>
        <v>3333.7270404925412</v>
      </c>
      <c r="H25" s="21"/>
      <c r="I25" s="9" t="s">
        <v>45</v>
      </c>
      <c r="K25" s="14" t="s">
        <v>46</v>
      </c>
      <c r="L25" s="14" t="s">
        <v>47</v>
      </c>
      <c r="N25" s="29"/>
      <c r="O25" s="29"/>
      <c r="P25" s="29"/>
      <c r="Q25" s="29"/>
      <c r="R25" s="29"/>
      <c r="S25" s="7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9" t="s">
        <v>48</v>
      </c>
      <c r="K26" s="14" t="s">
        <v>49</v>
      </c>
      <c r="L26" s="14" t="s">
        <v>50</v>
      </c>
      <c r="N26" s="29"/>
      <c r="O26" s="29"/>
      <c r="P26" s="29"/>
      <c r="Q26" s="29"/>
      <c r="R26" s="29"/>
      <c r="S26" s="7"/>
    </row>
    <row r="27" spans="1:24" x14ac:dyDescent="0.2">
      <c r="A27" s="4">
        <v>25</v>
      </c>
      <c r="B27" s="5" t="s">
        <v>10</v>
      </c>
      <c r="C27" s="6">
        <f>'Løntabel oktober 2021'!C27*(1+$B$69)</f>
        <v>29299.67891386908</v>
      </c>
      <c r="D27" s="6">
        <f>'Løntabel oktober 2021'!D27*(1+$B$69)</f>
        <v>29720.884525453352</v>
      </c>
      <c r="E27" s="6">
        <f>'Løntabel oktober 2021'!E27*(1+$B$69)</f>
        <v>30012.455368960804</v>
      </c>
      <c r="F27" s="6">
        <f>'Løntabel oktober 2021'!F27*(1+$B$69)</f>
        <v>30433.881309769647</v>
      </c>
      <c r="G27" s="6">
        <f>'Løntabel oktober 2021'!G27*(1+$B$69)</f>
        <v>30725.440457116725</v>
      </c>
      <c r="H27" s="20"/>
      <c r="I27" s="9" t="s">
        <v>51</v>
      </c>
      <c r="L27" s="14" t="s">
        <v>52</v>
      </c>
      <c r="N27" s="29"/>
      <c r="O27" s="29"/>
      <c r="P27" s="29"/>
      <c r="Q27" s="29"/>
      <c r="R27" s="29"/>
      <c r="S27" s="7"/>
    </row>
    <row r="28" spans="1:24" x14ac:dyDescent="0.2">
      <c r="A28" s="2"/>
      <c r="B28" s="2" t="s">
        <v>16</v>
      </c>
      <c r="C28" s="16">
        <f>C27*$D$9</f>
        <v>1611.4823402627994</v>
      </c>
      <c r="D28" s="16">
        <f t="shared" ref="D28:G28" si="2">D27*$D$9</f>
        <v>1634.6486488999344</v>
      </c>
      <c r="E28" s="16">
        <f t="shared" si="2"/>
        <v>1650.6850452928443</v>
      </c>
      <c r="F28" s="16">
        <f t="shared" si="2"/>
        <v>1673.8634720373307</v>
      </c>
      <c r="G28" s="16">
        <f t="shared" si="2"/>
        <v>1689.8992251414199</v>
      </c>
      <c r="H28" s="21"/>
      <c r="I28" s="12" t="s">
        <v>53</v>
      </c>
      <c r="L28" s="14" t="s">
        <v>54</v>
      </c>
      <c r="N28" s="29"/>
      <c r="O28" s="29"/>
      <c r="P28" s="29"/>
      <c r="Q28" s="29"/>
      <c r="R28" s="29"/>
      <c r="S28" s="7"/>
    </row>
    <row r="29" spans="1:24" x14ac:dyDescent="0.2">
      <c r="A29" s="2"/>
      <c r="B29" s="2" t="s">
        <v>22</v>
      </c>
      <c r="C29" s="16">
        <f>C27-C28</f>
        <v>27688.196573606281</v>
      </c>
      <c r="D29" s="16">
        <f>D27-D28</f>
        <v>28086.235876553415</v>
      </c>
      <c r="E29" s="16">
        <f>E27-E28</f>
        <v>28361.770323667959</v>
      </c>
      <c r="F29" s="16">
        <f>F27-F28</f>
        <v>28760.017837732317</v>
      </c>
      <c r="G29" s="16">
        <f>G27-G28</f>
        <v>29035.541231975305</v>
      </c>
      <c r="H29" s="21"/>
      <c r="I29" s="12"/>
      <c r="L29" s="2" t="s">
        <v>56</v>
      </c>
      <c r="N29" s="29"/>
      <c r="O29" s="29"/>
      <c r="P29" s="29"/>
      <c r="Q29" s="29"/>
      <c r="R29" s="29"/>
      <c r="S29" s="7"/>
    </row>
    <row r="30" spans="1:24" x14ac:dyDescent="0.2">
      <c r="A30" s="2"/>
      <c r="B30" s="2" t="s">
        <v>27</v>
      </c>
      <c r="C30" s="16">
        <f>C27*$D$10</f>
        <v>3222.9646805255989</v>
      </c>
      <c r="D30" s="16">
        <f>D27*$D$10</f>
        <v>3269.2972977998688</v>
      </c>
      <c r="E30" s="16">
        <f>E27*$D$10</f>
        <v>3301.3700905856886</v>
      </c>
      <c r="F30" s="16">
        <f>F27*$D$10</f>
        <v>3347.7269440746613</v>
      </c>
      <c r="G30" s="16">
        <f>G27*$D$10</f>
        <v>3379.7984502828399</v>
      </c>
      <c r="H30" s="21"/>
      <c r="I30" s="12" t="s">
        <v>55</v>
      </c>
      <c r="L30" s="2" t="s">
        <v>66</v>
      </c>
      <c r="N30" s="29"/>
      <c r="O30" s="29"/>
      <c r="P30" s="29"/>
      <c r="Q30" s="29"/>
      <c r="R30" s="29"/>
      <c r="S30" s="7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12" t="s">
        <v>57</v>
      </c>
      <c r="L31" s="14" t="s">
        <v>58</v>
      </c>
      <c r="N31" s="29"/>
      <c r="O31" s="29"/>
      <c r="P31" s="29"/>
      <c r="Q31" s="29"/>
      <c r="R31" s="29"/>
      <c r="S31" s="7"/>
    </row>
    <row r="32" spans="1:24" x14ac:dyDescent="0.2">
      <c r="A32" s="4">
        <v>26</v>
      </c>
      <c r="B32" s="5" t="s">
        <v>10</v>
      </c>
      <c r="C32" s="6">
        <f>'Løntabel oktober 2021'!C32*(1+$B$69)</f>
        <v>29775.116849616126</v>
      </c>
      <c r="D32" s="6">
        <f>'Løntabel oktober 2021'!D32*(1+$B$69)</f>
        <v>30181.951324835918</v>
      </c>
      <c r="E32" s="6">
        <f>'Løntabel oktober 2021'!E32*(1+$B$69)</f>
        <v>30463.460822820045</v>
      </c>
      <c r="F32" s="6">
        <f>'Løntabel oktober 2021'!F32*(1+$B$69)</f>
        <v>30870.207258615756</v>
      </c>
      <c r="G32" s="6">
        <f>'Løntabel oktober 2021'!G32*(1+$B$69)</f>
        <v>31151.726897441287</v>
      </c>
      <c r="H32" s="20"/>
      <c r="I32" s="20"/>
      <c r="J32" s="20"/>
      <c r="K32" s="20"/>
      <c r="L32" s="14" t="s">
        <v>59</v>
      </c>
      <c r="N32" s="29"/>
      <c r="O32" s="29"/>
      <c r="P32" s="29"/>
      <c r="Q32" s="29"/>
      <c r="R32" s="29"/>
      <c r="S32" s="7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f>C32*$D$9</f>
        <v>1637.6314267288869</v>
      </c>
      <c r="D33" s="16">
        <f t="shared" ref="D33:G33" si="3">D32*$D$9</f>
        <v>1660.0073228659755</v>
      </c>
      <c r="E33" s="16">
        <f t="shared" si="3"/>
        <v>1675.4903452551025</v>
      </c>
      <c r="F33" s="16">
        <f t="shared" si="3"/>
        <v>1697.8613992238666</v>
      </c>
      <c r="G33" s="16">
        <f t="shared" si="3"/>
        <v>1713.3449793592708</v>
      </c>
      <c r="H33" s="21"/>
      <c r="L33" s="14" t="s">
        <v>60</v>
      </c>
      <c r="N33" s="29"/>
      <c r="O33" s="29"/>
      <c r="P33" s="29"/>
      <c r="Q33" s="29"/>
      <c r="R33" s="29"/>
      <c r="S33" s="7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f>C32-C33</f>
        <v>28137.485422887239</v>
      </c>
      <c r="D34" s="16">
        <f>D32-D33</f>
        <v>28521.944001969943</v>
      </c>
      <c r="E34" s="16">
        <f>E32-E33</f>
        <v>28787.970477564944</v>
      </c>
      <c r="F34" s="16">
        <f>F32-F33</f>
        <v>29172.345859391888</v>
      </c>
      <c r="G34" s="16">
        <f>G32-G33</f>
        <v>29438.381918082017</v>
      </c>
      <c r="H34" s="30"/>
      <c r="L34" s="14" t="s">
        <v>61</v>
      </c>
      <c r="N34" s="29"/>
      <c r="O34" s="29"/>
      <c r="P34" s="29"/>
      <c r="Q34" s="29"/>
      <c r="R34" s="29"/>
      <c r="S34" s="7"/>
      <c r="T34" s="20"/>
      <c r="U34" s="20"/>
      <c r="V34" s="29"/>
      <c r="W34" s="29"/>
      <c r="X34" s="20"/>
    </row>
    <row r="35" spans="1:24" x14ac:dyDescent="0.2">
      <c r="A35" s="2"/>
      <c r="B35" s="2" t="s">
        <v>27</v>
      </c>
      <c r="C35" s="16">
        <f>C32*$D$10</f>
        <v>3275.2628534577739</v>
      </c>
      <c r="D35" s="16">
        <f>D32*$D$10</f>
        <v>3320.0146457319511</v>
      </c>
      <c r="E35" s="16">
        <f>E32*$D$10</f>
        <v>3350.980690510205</v>
      </c>
      <c r="F35" s="16">
        <f>F32*$D$10</f>
        <v>3395.7227984477331</v>
      </c>
      <c r="G35" s="16">
        <f>G32*$D$10</f>
        <v>3426.6899587185417</v>
      </c>
      <c r="H35" s="21"/>
      <c r="L35" s="14" t="s">
        <v>92</v>
      </c>
      <c r="N35" s="29"/>
      <c r="O35" s="29"/>
      <c r="P35" s="29"/>
      <c r="Q35" s="29"/>
      <c r="R35" s="29"/>
      <c r="S35" s="7"/>
      <c r="T35" s="20"/>
      <c r="U35" s="20"/>
      <c r="V35" s="20"/>
      <c r="W35" s="20"/>
      <c r="X35" s="20"/>
    </row>
    <row r="36" spans="1:24" ht="13.5" thickBot="1" x14ac:dyDescent="0.25">
      <c r="A36" s="14" t="s">
        <v>28</v>
      </c>
      <c r="H36" s="21"/>
      <c r="L36" s="14" t="s">
        <v>93</v>
      </c>
      <c r="N36" s="29"/>
      <c r="O36" s="29"/>
      <c r="P36" s="29"/>
      <c r="Q36" s="29"/>
      <c r="R36" s="29"/>
      <c r="S36" s="7"/>
    </row>
    <row r="37" spans="1:24" ht="12.75" customHeight="1" x14ac:dyDescent="0.2">
      <c r="A37" s="35">
        <v>27</v>
      </c>
      <c r="B37" s="36" t="s">
        <v>10</v>
      </c>
      <c r="C37" s="6">
        <f>'Løntabel oktober 2021'!C37*(1+$B$69)</f>
        <v>30261.457956430029</v>
      </c>
      <c r="D37" s="6">
        <f>'Løntabel oktober 2021'!D37*(1+$B$69)</f>
        <v>30652.63274602186</v>
      </c>
      <c r="E37" s="6">
        <f>'Løntabel oktober 2021'!E37*(1+$B$69)</f>
        <v>30923.352601816725</v>
      </c>
      <c r="F37" s="6">
        <f>'Løntabel oktober 2021'!F37*(1+$B$69)</f>
        <v>31314.527391408552</v>
      </c>
      <c r="G37" s="6">
        <f>'Løntabel oktober 2021'!G37*(1+$B$69)</f>
        <v>31585.247247203428</v>
      </c>
      <c r="H37" s="42" t="s">
        <v>88</v>
      </c>
      <c r="I37" s="43"/>
      <c r="J37" s="44"/>
      <c r="K37" s="20"/>
      <c r="L37" s="14" t="s">
        <v>63</v>
      </c>
      <c r="N37" s="29"/>
      <c r="O37" s="29"/>
      <c r="P37" s="29"/>
      <c r="Q37" s="29"/>
      <c r="R37" s="29"/>
      <c r="S37" s="7"/>
    </row>
    <row r="38" spans="1:24" x14ac:dyDescent="0.2">
      <c r="A38" s="38"/>
      <c r="B38" s="9" t="s">
        <v>16</v>
      </c>
      <c r="C38" s="34">
        <f>C37*$D$9</f>
        <v>1664.3801876036516</v>
      </c>
      <c r="D38" s="34">
        <f t="shared" ref="D38:G38" si="4">D37*$D$9</f>
        <v>1685.8948010312024</v>
      </c>
      <c r="E38" s="34">
        <f t="shared" si="4"/>
        <v>1700.78439309992</v>
      </c>
      <c r="F38" s="34">
        <f t="shared" si="4"/>
        <v>1722.2990065274703</v>
      </c>
      <c r="G38" s="34">
        <f t="shared" si="4"/>
        <v>1737.1885985961885</v>
      </c>
      <c r="H38" s="45"/>
      <c r="I38" s="46"/>
      <c r="J38" s="47"/>
      <c r="L38" s="2" t="s">
        <v>64</v>
      </c>
      <c r="N38" s="29"/>
      <c r="O38" s="29"/>
      <c r="P38" s="29"/>
      <c r="Q38" s="29"/>
      <c r="R38" s="29"/>
      <c r="S38" s="7"/>
    </row>
    <row r="39" spans="1:24" x14ac:dyDescent="0.2">
      <c r="A39" s="38"/>
      <c r="B39" s="9" t="s">
        <v>22</v>
      </c>
      <c r="C39" s="34">
        <f>C37-C38</f>
        <v>28597.077768826377</v>
      </c>
      <c r="D39" s="34">
        <f>D37-D38</f>
        <v>28966.737944990658</v>
      </c>
      <c r="E39" s="34">
        <f>E37-E38</f>
        <v>29222.568208716806</v>
      </c>
      <c r="F39" s="34">
        <f>F37-F38</f>
        <v>29592.22838488108</v>
      </c>
      <c r="G39" s="34">
        <f>G37-G38</f>
        <v>29848.058648607239</v>
      </c>
      <c r="H39" s="45"/>
      <c r="I39" s="46"/>
      <c r="J39" s="47"/>
      <c r="N39" s="29"/>
      <c r="O39" s="29"/>
      <c r="P39" s="29"/>
      <c r="Q39" s="29"/>
      <c r="R39" s="29"/>
      <c r="S39" s="7"/>
    </row>
    <row r="40" spans="1:24" ht="13.5" thickBot="1" x14ac:dyDescent="0.25">
      <c r="A40" s="39"/>
      <c r="B40" s="40" t="s">
        <v>27</v>
      </c>
      <c r="C40" s="41">
        <f>C37*$D$10</f>
        <v>3328.7603752073032</v>
      </c>
      <c r="D40" s="41">
        <f>D37*$D$10</f>
        <v>3371.7896020624048</v>
      </c>
      <c r="E40" s="41">
        <f>E37*$D$10</f>
        <v>3401.5687861998399</v>
      </c>
      <c r="F40" s="41">
        <f>F37*$D$10</f>
        <v>3444.5980130549406</v>
      </c>
      <c r="G40" s="41">
        <f>G37*$D$10</f>
        <v>3474.377197192377</v>
      </c>
      <c r="H40" s="48"/>
      <c r="I40" s="49"/>
      <c r="J40" s="50"/>
      <c r="K40" s="21"/>
      <c r="M40" s="21"/>
      <c r="N40" s="29"/>
      <c r="O40" s="29"/>
      <c r="P40" s="29"/>
      <c r="Q40" s="29"/>
      <c r="R40" s="29"/>
      <c r="S40" s="7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  <c r="N41" s="29"/>
      <c r="O41" s="29"/>
      <c r="P41" s="29"/>
      <c r="Q41" s="29"/>
      <c r="R41" s="29"/>
      <c r="S41" s="7"/>
    </row>
    <row r="42" spans="1:24" ht="15.75" x14ac:dyDescent="0.25">
      <c r="A42" s="4">
        <v>28</v>
      </c>
      <c r="B42" s="5" t="s">
        <v>10</v>
      </c>
      <c r="C42" s="6">
        <f>'Løntabel oktober 2021'!C42*(1+$B$69)</f>
        <v>30758.502661528244</v>
      </c>
      <c r="D42" s="6">
        <f>'Løntabel oktober 2021'!D42*(1+$B$69)</f>
        <v>31133.035829394241</v>
      </c>
      <c r="E42" s="6">
        <f>'Løntabel oktober 2021'!E42*(1+$B$69)</f>
        <v>31392.305365547887</v>
      </c>
      <c r="F42" s="6">
        <f>'Løntabel oktober 2021'!F42*(1+$B$69)</f>
        <v>31766.838533413877</v>
      </c>
      <c r="G42" s="6">
        <f>'Løntabel oktober 2021'!G42*(1+$B$69)</f>
        <v>32026.009889302004</v>
      </c>
      <c r="H42" s="20"/>
      <c r="I42" s="32"/>
      <c r="J42" s="32"/>
      <c r="K42" s="32"/>
      <c r="L42" s="31"/>
      <c r="M42" s="20"/>
      <c r="N42" s="29"/>
      <c r="O42" s="29"/>
      <c r="P42" s="29"/>
      <c r="Q42" s="29"/>
      <c r="R42" s="29"/>
      <c r="S42" s="7"/>
    </row>
    <row r="43" spans="1:24" x14ac:dyDescent="0.2">
      <c r="A43" s="2"/>
      <c r="B43" s="2" t="s">
        <v>16</v>
      </c>
      <c r="C43" s="16">
        <f>C42*$D$9</f>
        <v>1691.7176463840535</v>
      </c>
      <c r="D43" s="16">
        <f t="shared" ref="D43:G43" si="5">D42*$D$9</f>
        <v>1712.3169706166832</v>
      </c>
      <c r="E43" s="16">
        <f t="shared" si="5"/>
        <v>1726.5767951051339</v>
      </c>
      <c r="F43" s="16">
        <f t="shared" si="5"/>
        <v>1747.1761193377631</v>
      </c>
      <c r="G43" s="16">
        <f t="shared" si="5"/>
        <v>1761.4305439116101</v>
      </c>
      <c r="H43" s="33"/>
      <c r="I43" s="33"/>
      <c r="J43" s="33"/>
      <c r="K43" s="33"/>
      <c r="L43" s="33"/>
      <c r="N43" s="29"/>
      <c r="O43" s="29"/>
      <c r="P43" s="29"/>
      <c r="Q43" s="29"/>
      <c r="R43" s="29"/>
      <c r="S43" s="7"/>
    </row>
    <row r="44" spans="1:24" x14ac:dyDescent="0.2">
      <c r="A44" s="2"/>
      <c r="B44" s="2" t="s">
        <v>22</v>
      </c>
      <c r="C44" s="16">
        <f>C42-C43</f>
        <v>29066.785015144189</v>
      </c>
      <c r="D44" s="16">
        <f>D42-D43</f>
        <v>29420.718858777556</v>
      </c>
      <c r="E44" s="16">
        <f>E42-E43</f>
        <v>29665.728570442752</v>
      </c>
      <c r="F44" s="16">
        <f>F42-F43</f>
        <v>30019.662414076112</v>
      </c>
      <c r="G44" s="16">
        <f>G42-G43</f>
        <v>30264.579345390393</v>
      </c>
      <c r="H44" s="21"/>
      <c r="N44" s="29"/>
      <c r="O44" s="29"/>
      <c r="P44" s="29"/>
      <c r="Q44" s="29"/>
      <c r="R44" s="29"/>
      <c r="S44" s="7"/>
    </row>
    <row r="45" spans="1:24" x14ac:dyDescent="0.2">
      <c r="A45" s="2"/>
      <c r="B45" s="2" t="s">
        <v>27</v>
      </c>
      <c r="C45" s="16">
        <f>C42*$D$10</f>
        <v>3383.435292768107</v>
      </c>
      <c r="D45" s="16">
        <f>D42*$D$10</f>
        <v>3424.6339412333664</v>
      </c>
      <c r="E45" s="16">
        <f>E42*$D$10</f>
        <v>3453.1535902102678</v>
      </c>
      <c r="F45" s="16">
        <f>F42*$D$10</f>
        <v>3494.3522386755262</v>
      </c>
      <c r="G45" s="16">
        <f>G42*$D$10</f>
        <v>3522.8610878232203</v>
      </c>
      <c r="H45" s="21"/>
      <c r="N45" s="29"/>
      <c r="O45" s="29"/>
      <c r="P45" s="29"/>
      <c r="Q45" s="29"/>
      <c r="R45" s="29"/>
      <c r="S45" s="7"/>
    </row>
    <row r="46" spans="1:24" x14ac:dyDescent="0.2">
      <c r="A46" s="4">
        <v>29</v>
      </c>
      <c r="B46" s="5" t="s">
        <v>10</v>
      </c>
      <c r="C46" s="6">
        <f>'Løntabel oktober 2021'!C46*(1+$B$69)</f>
        <v>31266.781896089422</v>
      </c>
      <c r="D46" s="6">
        <f>'Løntabel oktober 2021'!D46*(1+$B$69)</f>
        <v>31623.593526030305</v>
      </c>
      <c r="E46" s="6">
        <f>'Løntabel oktober 2021'!E46*(1+$B$69)</f>
        <v>31870.553711395238</v>
      </c>
      <c r="F46" s="6">
        <f>'Løntabel oktober 2021'!F46*(1+$B$69)</f>
        <v>32227.267161070613</v>
      </c>
      <c r="G46" s="6">
        <f>'Løntabel oktober 2021'!G46*(1+$B$69)</f>
        <v>32474.325526701075</v>
      </c>
      <c r="H46" s="21"/>
      <c r="I46" s="21"/>
      <c r="J46" s="21"/>
      <c r="K46" s="21"/>
      <c r="L46" s="21"/>
      <c r="N46" s="29"/>
      <c r="O46" s="29"/>
      <c r="P46" s="29"/>
      <c r="Q46" s="29"/>
      <c r="R46" s="29"/>
      <c r="S46" s="7"/>
    </row>
    <row r="47" spans="1:24" x14ac:dyDescent="0.2">
      <c r="A47" s="2"/>
      <c r="B47" s="2" t="s">
        <v>16</v>
      </c>
      <c r="C47" s="16">
        <f>C46*$D$9</f>
        <v>1719.6730042849183</v>
      </c>
      <c r="D47" s="16">
        <f t="shared" ref="D47:G47" si="6">D46*$D$9</f>
        <v>1739.2976439316667</v>
      </c>
      <c r="E47" s="16">
        <f t="shared" si="6"/>
        <v>1752.8804541267382</v>
      </c>
      <c r="F47" s="16">
        <f t="shared" si="6"/>
        <v>1772.4996938588838</v>
      </c>
      <c r="G47" s="16">
        <f t="shared" si="6"/>
        <v>1786.0879039685592</v>
      </c>
      <c r="H47" s="21"/>
      <c r="I47" s="21"/>
      <c r="J47" s="21"/>
      <c r="K47" s="21"/>
      <c r="L47" s="21"/>
      <c r="N47" s="29"/>
      <c r="O47" s="29"/>
      <c r="P47" s="29"/>
      <c r="Q47" s="29"/>
      <c r="R47" s="29"/>
      <c r="S47" s="7"/>
    </row>
    <row r="48" spans="1:24" x14ac:dyDescent="0.2">
      <c r="A48" s="2"/>
      <c r="B48" s="2" t="s">
        <v>22</v>
      </c>
      <c r="C48" s="16">
        <f>C46-C47</f>
        <v>29547.108891804502</v>
      </c>
      <c r="D48" s="16">
        <f>D46-D47</f>
        <v>29884.295882098639</v>
      </c>
      <c r="E48" s="16">
        <f>E46-E47</f>
        <v>30117.6732572685</v>
      </c>
      <c r="F48" s="16">
        <f>F46-F47</f>
        <v>30454.767467211728</v>
      </c>
      <c r="G48" s="16">
        <f>G46-G47</f>
        <v>30688.237622732515</v>
      </c>
      <c r="H48" s="21"/>
      <c r="I48" s="21"/>
      <c r="J48" s="21"/>
      <c r="K48" s="21"/>
      <c r="L48" s="21"/>
      <c r="N48" s="29"/>
      <c r="O48" s="29"/>
      <c r="P48" s="29"/>
      <c r="Q48" s="29"/>
      <c r="R48" s="29"/>
      <c r="S48" s="7"/>
    </row>
    <row r="49" spans="1:19" x14ac:dyDescent="0.2">
      <c r="A49" s="2"/>
      <c r="B49" s="2" t="s">
        <v>27</v>
      </c>
      <c r="C49" s="16">
        <f>C46*$D$10</f>
        <v>3439.3460085698366</v>
      </c>
      <c r="D49" s="16">
        <f>D46*$D$10</f>
        <v>3478.5952878633334</v>
      </c>
      <c r="E49" s="16">
        <f>E46*$D$10</f>
        <v>3505.7609082534764</v>
      </c>
      <c r="F49" s="16">
        <f>F46*$D$10</f>
        <v>3544.9993877177676</v>
      </c>
      <c r="G49" s="16">
        <f>G46*$D$10</f>
        <v>3572.1758079371184</v>
      </c>
      <c r="H49" s="21"/>
      <c r="I49" s="21"/>
      <c r="J49" s="21"/>
      <c r="K49" s="21"/>
      <c r="L49" s="21"/>
      <c r="N49" s="29"/>
      <c r="O49" s="29"/>
      <c r="P49" s="29"/>
      <c r="Q49" s="29"/>
      <c r="R49" s="29"/>
      <c r="S49" s="7"/>
    </row>
    <row r="50" spans="1:19" x14ac:dyDescent="0.2">
      <c r="A50" s="4">
        <v>30</v>
      </c>
      <c r="B50" s="5" t="s">
        <v>10</v>
      </c>
      <c r="C50" s="6">
        <f>'Løntabel oktober 2021'!C50*(1+$B$69)</f>
        <v>31786.076199983334</v>
      </c>
      <c r="D50" s="6">
        <f>'Løntabel oktober 2021'!D50*(1+$B$69)</f>
        <v>32123.883341485358</v>
      </c>
      <c r="E50" s="6">
        <f>'Løntabel oktober 2021'!E50*(1+$B$69)</f>
        <v>32357.871459269383</v>
      </c>
      <c r="F50" s="6">
        <f>'Løntabel oktober 2021'!F50*(1+$B$69)</f>
        <v>32695.672935300292</v>
      </c>
      <c r="G50" s="6">
        <f>'Løntabel oktober 2021'!G50*(1+$B$69)</f>
        <v>32929.562872818802</v>
      </c>
      <c r="H50" s="21"/>
      <c r="I50" s="21"/>
      <c r="J50" s="21"/>
      <c r="K50" s="21"/>
      <c r="L50" s="21"/>
      <c r="N50" s="29"/>
      <c r="O50" s="29"/>
      <c r="P50" s="29"/>
      <c r="Q50" s="29"/>
      <c r="R50" s="29"/>
      <c r="S50" s="7"/>
    </row>
    <row r="51" spans="1:19" x14ac:dyDescent="0.2">
      <c r="A51" s="2"/>
      <c r="B51" s="2" t="s">
        <v>16</v>
      </c>
      <c r="C51" s="16">
        <f>C50*$D$9</f>
        <v>1748.2341909990835</v>
      </c>
      <c r="D51" s="16">
        <f t="shared" ref="D51:G51" si="7">D50*$D$9</f>
        <v>1766.8135837816947</v>
      </c>
      <c r="E51" s="16">
        <f t="shared" si="7"/>
        <v>1779.682930259816</v>
      </c>
      <c r="F51" s="16">
        <f t="shared" si="7"/>
        <v>1798.2620114415161</v>
      </c>
      <c r="G51" s="16">
        <f t="shared" si="7"/>
        <v>1811.1259580050341</v>
      </c>
      <c r="H51" s="21"/>
      <c r="N51" s="29"/>
      <c r="O51" s="29"/>
      <c r="P51" s="29"/>
      <c r="Q51" s="29"/>
      <c r="R51" s="29"/>
      <c r="S51" s="7"/>
    </row>
    <row r="52" spans="1:19" x14ac:dyDescent="0.2">
      <c r="A52" s="2"/>
      <c r="B52" s="2" t="s">
        <v>22</v>
      </c>
      <c r="C52" s="16">
        <f>C50-C51</f>
        <v>30037.842008984251</v>
      </c>
      <c r="D52" s="16">
        <f>D50-D51</f>
        <v>30357.069757703663</v>
      </c>
      <c r="E52" s="16">
        <f>E50-E51</f>
        <v>30578.188529009567</v>
      </c>
      <c r="F52" s="16">
        <f>F50-F51</f>
        <v>30897.410923858777</v>
      </c>
      <c r="G52" s="16">
        <f>G50-G51</f>
        <v>31118.436914813767</v>
      </c>
      <c r="H52" s="21"/>
      <c r="N52" s="29"/>
      <c r="O52" s="29"/>
      <c r="P52" s="29"/>
      <c r="Q52" s="29"/>
      <c r="R52" s="29"/>
      <c r="S52" s="7"/>
    </row>
    <row r="53" spans="1:19" x14ac:dyDescent="0.2">
      <c r="A53" s="2"/>
      <c r="B53" s="2" t="s">
        <v>27</v>
      </c>
      <c r="C53" s="16">
        <f>C50*$D$10</f>
        <v>3496.4683819981669</v>
      </c>
      <c r="D53" s="16">
        <f>D50*$D$10</f>
        <v>3533.6271675633893</v>
      </c>
      <c r="E53" s="16">
        <f>E50*$D$10</f>
        <v>3559.365860519632</v>
      </c>
      <c r="F53" s="16">
        <f>F50*$D$10</f>
        <v>3596.5240228830321</v>
      </c>
      <c r="G53" s="16">
        <f>G50*$D$10</f>
        <v>3622.2519160100683</v>
      </c>
      <c r="H53" s="21"/>
      <c r="N53" s="29"/>
      <c r="O53" s="29"/>
      <c r="P53" s="29"/>
      <c r="Q53" s="29"/>
      <c r="R53" s="29"/>
      <c r="S53" s="7"/>
    </row>
    <row r="54" spans="1:19" x14ac:dyDescent="0.2">
      <c r="A54" s="2" t="s">
        <v>28</v>
      </c>
      <c r="B54" s="2"/>
      <c r="C54" s="11"/>
      <c r="D54" s="16"/>
      <c r="E54" s="16"/>
      <c r="F54" s="16"/>
      <c r="G54" s="16"/>
      <c r="H54" s="21"/>
      <c r="N54" s="29"/>
      <c r="O54" s="29"/>
      <c r="P54" s="29"/>
      <c r="Q54" s="29"/>
      <c r="R54" s="29"/>
      <c r="S54" s="7"/>
    </row>
    <row r="55" spans="1:19" x14ac:dyDescent="0.2">
      <c r="A55" s="4">
        <v>31</v>
      </c>
      <c r="B55" s="5" t="s">
        <v>10</v>
      </c>
      <c r="C55" s="6">
        <f>'Løntabel oktober 2021'!C55*(1+$B$69)</f>
        <v>32317.138921614645</v>
      </c>
      <c r="D55" s="6">
        <f>'Løntabel oktober 2021'!D55*(1+$B$69)</f>
        <v>32634.960713613658</v>
      </c>
      <c r="E55" s="6">
        <f>'Løntabel oktober 2021'!E55*(1+$B$69)</f>
        <v>32854.909053429306</v>
      </c>
      <c r="F55" s="6">
        <f>'Løntabel oktober 2021'!F55*(1+$B$69)</f>
        <v>33172.730845428312</v>
      </c>
      <c r="G55" s="6">
        <f>'Løntabel oktober 2021'!G55*(1+$B$69)</f>
        <v>33392.679185243964</v>
      </c>
      <c r="H55" s="21"/>
      <c r="N55" s="29"/>
      <c r="O55" s="29"/>
      <c r="P55" s="29"/>
      <c r="Q55" s="29"/>
      <c r="R55" s="29"/>
      <c r="S55" s="7"/>
    </row>
    <row r="56" spans="1:19" x14ac:dyDescent="0.2">
      <c r="A56" s="2"/>
      <c r="B56" s="2" t="s">
        <v>16</v>
      </c>
      <c r="C56" s="16">
        <f>C55*$D$9</f>
        <v>1777.4426406888056</v>
      </c>
      <c r="D56" s="16">
        <f t="shared" ref="D56:G56" si="8">D55*$D$9</f>
        <v>1794.9228392487512</v>
      </c>
      <c r="E56" s="16">
        <f t="shared" si="8"/>
        <v>1807.0199979386118</v>
      </c>
      <c r="F56" s="16">
        <f t="shared" si="8"/>
        <v>1824.5001964985572</v>
      </c>
      <c r="G56" s="16">
        <f t="shared" si="8"/>
        <v>1836.5973551884181</v>
      </c>
      <c r="H56" s="21"/>
      <c r="N56" s="29"/>
      <c r="O56" s="29"/>
      <c r="P56" s="29"/>
      <c r="Q56" s="29"/>
      <c r="R56" s="29"/>
      <c r="S56" s="7"/>
    </row>
    <row r="57" spans="1:19" x14ac:dyDescent="0.2">
      <c r="A57" s="2"/>
      <c r="B57" s="2" t="s">
        <v>22</v>
      </c>
      <c r="C57" s="16">
        <f>C55-C56</f>
        <v>30539.69628092584</v>
      </c>
      <c r="D57" s="16">
        <f>D55-D56</f>
        <v>30840.037874364905</v>
      </c>
      <c r="E57" s="16">
        <f>E55-E56</f>
        <v>31047.889055490694</v>
      </c>
      <c r="F57" s="16">
        <f>F55-F56</f>
        <v>31348.230648929755</v>
      </c>
      <c r="G57" s="16">
        <f>G55-G56</f>
        <v>31556.081830055547</v>
      </c>
      <c r="H57" s="21"/>
      <c r="N57" s="29"/>
      <c r="O57" s="29"/>
      <c r="P57" s="29"/>
      <c r="Q57" s="29"/>
      <c r="R57" s="29"/>
      <c r="S57" s="7"/>
    </row>
    <row r="58" spans="1:19" x14ac:dyDescent="0.2">
      <c r="A58" s="2"/>
      <c r="B58" s="2" t="s">
        <v>27</v>
      </c>
      <c r="C58" s="16">
        <f>C55*$D$10</f>
        <v>3554.8852813776111</v>
      </c>
      <c r="D58" s="16">
        <f>D55*$D$10</f>
        <v>3589.8456784975024</v>
      </c>
      <c r="E58" s="16">
        <f>E55*$D$10</f>
        <v>3614.0399958772236</v>
      </c>
      <c r="F58" s="16">
        <f>F55*$D$10</f>
        <v>3649.0003929971144</v>
      </c>
      <c r="G58" s="16">
        <f>G55*$D$10</f>
        <v>3673.1947103768362</v>
      </c>
      <c r="H58" s="21"/>
      <c r="N58" s="29"/>
      <c r="O58" s="29"/>
      <c r="P58" s="29"/>
      <c r="Q58" s="29"/>
      <c r="R58" s="29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21"/>
      <c r="N59" s="29"/>
      <c r="O59" s="29"/>
      <c r="P59" s="29"/>
      <c r="Q59" s="29"/>
      <c r="R59" s="29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21"/>
      <c r="N60" s="29"/>
      <c r="O60" s="29"/>
      <c r="P60" s="29"/>
      <c r="Q60" s="29"/>
      <c r="R60" s="29"/>
      <c r="S60" s="7"/>
    </row>
    <row r="61" spans="1:19" x14ac:dyDescent="0.2">
      <c r="A61" s="4">
        <v>39</v>
      </c>
      <c r="B61" s="5" t="s">
        <v>10</v>
      </c>
      <c r="C61" s="6">
        <f>'Løntabel oktober 2021'!C61*(1+$B$69)</f>
        <v>37048.274101224939</v>
      </c>
      <c r="D61" s="6">
        <f>'Løntabel oktober 2021'!D61*(1+$B$69)</f>
        <v>37156.947382614722</v>
      </c>
      <c r="E61" s="6">
        <f>'Løntabel oktober 2021'!E61*(1+$B$69)</f>
        <v>37232.132799678366</v>
      </c>
      <c r="F61" s="6">
        <f>'Løntabel oktober 2021'!F61*(1+$B$69)</f>
        <v>37340.81447485432</v>
      </c>
      <c r="G61" s="6">
        <f>'Løntabel oktober 2021'!G61*(1+$B$69)</f>
        <v>37416.118738502846</v>
      </c>
      <c r="H61" s="21"/>
      <c r="N61" s="29"/>
      <c r="O61" s="29"/>
      <c r="P61" s="29"/>
      <c r="Q61" s="29"/>
      <c r="R61" s="29"/>
      <c r="S61" s="7"/>
    </row>
    <row r="62" spans="1:19" x14ac:dyDescent="0.2">
      <c r="A62" s="2"/>
      <c r="B62" s="2" t="s">
        <v>16</v>
      </c>
      <c r="C62" s="16">
        <f>C61*$D$9</f>
        <v>2037.6550755673716</v>
      </c>
      <c r="D62" s="16">
        <f t="shared" ref="D62:G62" si="9">D61*$D$9</f>
        <v>2043.6321060438097</v>
      </c>
      <c r="E62" s="16">
        <f t="shared" si="9"/>
        <v>2047.7673039823101</v>
      </c>
      <c r="F62" s="16">
        <f t="shared" si="9"/>
        <v>2053.7447961169878</v>
      </c>
      <c r="G62" s="16">
        <f t="shared" si="9"/>
        <v>2057.8865306176567</v>
      </c>
      <c r="H62" s="21"/>
      <c r="N62" s="29"/>
      <c r="O62" s="29"/>
      <c r="P62" s="29"/>
      <c r="Q62" s="29"/>
      <c r="R62" s="29"/>
      <c r="S62" s="7"/>
    </row>
    <row r="63" spans="1:19" x14ac:dyDescent="0.2">
      <c r="A63" s="2"/>
      <c r="B63" s="2" t="s">
        <v>22</v>
      </c>
      <c r="C63" s="16">
        <f>C61-C62</f>
        <v>35010.619025657565</v>
      </c>
      <c r="D63" s="16">
        <f>D61-D62</f>
        <v>35113.315276570909</v>
      </c>
      <c r="E63" s="16">
        <f>E61-E62</f>
        <v>35184.365495696053</v>
      </c>
      <c r="F63" s="16">
        <f>F61-F62</f>
        <v>35287.069678737331</v>
      </c>
      <c r="G63" s="16">
        <f>G61-G62</f>
        <v>35358.232207885187</v>
      </c>
      <c r="H63" s="21"/>
      <c r="N63" s="29"/>
      <c r="O63" s="29"/>
      <c r="P63" s="29"/>
      <c r="Q63" s="29"/>
      <c r="R63" s="29"/>
      <c r="S63" s="7"/>
    </row>
    <row r="64" spans="1:19" x14ac:dyDescent="0.2">
      <c r="A64" s="2"/>
      <c r="B64" s="2" t="s">
        <v>27</v>
      </c>
      <c r="C64" s="16">
        <f>C61*$D$10</f>
        <v>4075.3101511347431</v>
      </c>
      <c r="D64" s="16">
        <f>D61*$D$10</f>
        <v>4087.2642120876194</v>
      </c>
      <c r="E64" s="16">
        <f>E61*$D$10</f>
        <v>4095.5346079646201</v>
      </c>
      <c r="F64" s="16">
        <f>F61*$D$10</f>
        <v>4107.4895922339756</v>
      </c>
      <c r="G64" s="16">
        <f>G61*$D$10</f>
        <v>4115.7730612353134</v>
      </c>
      <c r="H64" s="21"/>
      <c r="N64" s="29"/>
      <c r="O64" s="29"/>
      <c r="P64" s="29"/>
      <c r="Q64" s="29"/>
      <c r="R64" s="29"/>
    </row>
    <row r="65" spans="1:18" x14ac:dyDescent="0.2">
      <c r="A65" s="2" t="s">
        <v>28</v>
      </c>
      <c r="E65" s="10"/>
      <c r="N65" s="29"/>
      <c r="O65" s="29"/>
      <c r="P65" s="29"/>
      <c r="Q65" s="29"/>
      <c r="R65" s="29"/>
    </row>
    <row r="66" spans="1:18" x14ac:dyDescent="0.2">
      <c r="C66" s="21"/>
      <c r="D66" s="21"/>
      <c r="E66" s="21"/>
      <c r="F66" s="21"/>
      <c r="G66" s="21"/>
    </row>
    <row r="67" spans="1:18" x14ac:dyDescent="0.2">
      <c r="A67" s="25" t="s">
        <v>89</v>
      </c>
      <c r="D67" s="16"/>
      <c r="F67" s="2"/>
      <c r="G67" s="21"/>
    </row>
    <row r="68" spans="1:18" x14ac:dyDescent="0.2">
      <c r="A68" s="14" t="s">
        <v>83</v>
      </c>
      <c r="D68" s="16"/>
      <c r="F68" s="2"/>
      <c r="G68" s="21"/>
    </row>
    <row r="69" spans="1:18" x14ac:dyDescent="0.2">
      <c r="A69" s="14" t="s">
        <v>69</v>
      </c>
      <c r="B69" s="29">
        <v>2.5000000000000001E-2</v>
      </c>
      <c r="E69" s="24"/>
      <c r="F69" s="2"/>
      <c r="G69" s="21"/>
    </row>
    <row r="70" spans="1:18" x14ac:dyDescent="0.2">
      <c r="C70" s="21"/>
      <c r="D70" s="21"/>
      <c r="E70" s="21"/>
      <c r="F70" s="21"/>
      <c r="G70" s="21"/>
    </row>
    <row r="71" spans="1:18" x14ac:dyDescent="0.2">
      <c r="C71" s="21"/>
      <c r="D71" s="21"/>
      <c r="E71" s="21"/>
      <c r="F71" s="21"/>
      <c r="G71" s="21"/>
    </row>
    <row r="72" spans="1:18" x14ac:dyDescent="0.2">
      <c r="C72" s="21"/>
      <c r="D72" s="21"/>
      <c r="E72" s="21"/>
      <c r="F72" s="21"/>
      <c r="G72" s="21"/>
    </row>
    <row r="73" spans="1:18" x14ac:dyDescent="0.2">
      <c r="C73" s="21"/>
      <c r="D73" s="21"/>
      <c r="E73" s="21"/>
      <c r="F73" s="21"/>
      <c r="G73" s="21"/>
    </row>
    <row r="74" spans="1:18" x14ac:dyDescent="0.2">
      <c r="C74" s="21"/>
      <c r="D74" s="21"/>
      <c r="E74" s="21"/>
      <c r="F74" s="21"/>
      <c r="G74" s="21"/>
    </row>
    <row r="75" spans="1:18" x14ac:dyDescent="0.2">
      <c r="C75" s="21"/>
      <c r="D75" s="21"/>
      <c r="E75" s="21"/>
      <c r="F75" s="21"/>
      <c r="G75" s="21"/>
    </row>
    <row r="76" spans="1:18" x14ac:dyDescent="0.2">
      <c r="C76" s="21"/>
      <c r="D76" s="21"/>
      <c r="E76" s="21"/>
      <c r="F76" s="21"/>
      <c r="G76" s="21"/>
    </row>
    <row r="77" spans="1:18" x14ac:dyDescent="0.2">
      <c r="C77" s="21"/>
      <c r="D77" s="21"/>
      <c r="E77" s="21"/>
      <c r="F77" s="21"/>
      <c r="G77" s="21"/>
    </row>
    <row r="78" spans="1:18" x14ac:dyDescent="0.2">
      <c r="C78" s="21"/>
      <c r="D78" s="21"/>
      <c r="E78" s="21"/>
      <c r="F78" s="21"/>
      <c r="G78" s="21"/>
    </row>
    <row r="79" spans="1:18" x14ac:dyDescent="0.2">
      <c r="C79" s="21"/>
      <c r="D79" s="21"/>
      <c r="E79" s="21"/>
      <c r="F79" s="21"/>
      <c r="G79" s="21"/>
    </row>
    <row r="80" spans="1:18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mergeCells count="1">
    <mergeCell ref="H37:J40"/>
  </mergeCells>
  <dataValidations count="1">
    <dataValidation type="list" showInputMessage="1" showErrorMessage="1" sqref="I3:I8" xr:uid="{033542C1-0B21-42C7-A41D-00A182BC97B9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Løntabel oktober 2017</vt:lpstr>
      <vt:lpstr>Løntabel oktober 2018</vt:lpstr>
      <vt:lpstr>Løntabel oktober 2019</vt:lpstr>
      <vt:lpstr>Løntabel oktober 2020</vt:lpstr>
      <vt:lpstr>Løntabel oktober 2021</vt:lpstr>
      <vt:lpstr>Løntabel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dcterms:created xsi:type="dcterms:W3CDTF">2018-09-10T09:58:48Z</dcterms:created>
  <dcterms:modified xsi:type="dcterms:W3CDTF">2022-11-30T09:27:19Z</dcterms:modified>
</cp:coreProperties>
</file>