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7400596C-78FC-4E8F-A323-1C130AD8566B}" xr6:coauthVersionLast="41" xr6:coauthVersionMax="41" xr10:uidLastSave="{00000000-0000-0000-0000-000000000000}"/>
  <bookViews>
    <workbookView xWindow="-120" yWindow="-120" windowWidth="29040" windowHeight="15840" firstSheet="5" activeTab="5" xr2:uid="{0E49E7F0-9336-4409-91BB-AEE8F3B00BDC}"/>
  </bookViews>
  <sheets>
    <sheet name="Løntabel oktober 2017" sheetId="1" state="hidden" r:id="rId1"/>
    <sheet name="Timelønnede oktober 2017" sheetId="5" state="hidden" r:id="rId2"/>
    <sheet name="Løntabel oktober 2018" sheetId="2" state="hidden" r:id="rId3"/>
    <sheet name="Timelønnede oktober 2018" sheetId="6" state="hidden" r:id="rId4"/>
    <sheet name="Løntabel oktober 2019" sheetId="3" state="hidden" r:id="rId5"/>
    <sheet name="Timelønnede oktober 2019" sheetId="7" r:id="rId6"/>
    <sheet name="Løntabel oktober 2020" sheetId="4" state="hidden" r:id="rId7"/>
    <sheet name="Timelønnede oktober 2020" sheetId="8" state="hidden" r:id="rId8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5" l="1"/>
  <c r="F51" i="5"/>
  <c r="E51" i="5"/>
  <c r="D51" i="5"/>
  <c r="C51" i="5"/>
  <c r="C52" i="5" s="1"/>
  <c r="C53" i="5" s="1"/>
  <c r="G45" i="5"/>
  <c r="F45" i="5"/>
  <c r="E45" i="5"/>
  <c r="E46" i="5" s="1"/>
  <c r="D45" i="5"/>
  <c r="C45" i="5"/>
  <c r="C48" i="5" s="1"/>
  <c r="F46" i="5"/>
  <c r="F47" i="5" s="1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G28" i="5" s="1"/>
  <c r="G29" i="5" s="1"/>
  <c r="F27" i="5"/>
  <c r="E27" i="5"/>
  <c r="E30" i="5" s="1"/>
  <c r="D27" i="5"/>
  <c r="C27" i="5"/>
  <c r="C30" i="5" s="1"/>
  <c r="F28" i="5"/>
  <c r="F29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C11" i="5"/>
  <c r="C14" i="5" s="1"/>
  <c r="G52" i="5"/>
  <c r="G53" i="5" s="1"/>
  <c r="F52" i="5"/>
  <c r="F53" i="5" s="1"/>
  <c r="E52" i="5"/>
  <c r="G46" i="5"/>
  <c r="G47" i="5" s="1"/>
  <c r="C43" i="5"/>
  <c r="C37" i="5"/>
  <c r="C38" i="5" s="1"/>
  <c r="G33" i="5"/>
  <c r="G34" i="5" s="1"/>
  <c r="F33" i="5"/>
  <c r="F34" i="5" s="1"/>
  <c r="D28" i="5"/>
  <c r="F25" i="5"/>
  <c r="C20" i="5"/>
  <c r="G14" i="5"/>
  <c r="F14" i="5"/>
  <c r="G12" i="5"/>
  <c r="G13" i="5" s="1"/>
  <c r="E43" i="5" l="1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63" i="2"/>
  <c r="E63" i="2" s="1"/>
  <c r="C55" i="3" l="1"/>
  <c r="C56" i="7" s="1"/>
  <c r="D40" i="2"/>
  <c r="D41" i="6" s="1"/>
  <c r="G21" i="3"/>
  <c r="E55" i="4"/>
  <c r="E56" i="8" s="1"/>
  <c r="E49" i="2"/>
  <c r="E50" i="6" s="1"/>
  <c r="D36" i="3"/>
  <c r="C21" i="2"/>
  <c r="C22" i="6" s="1"/>
  <c r="C44" i="3"/>
  <c r="E31" i="2"/>
  <c r="E32" i="6" s="1"/>
  <c r="D7" i="2"/>
  <c r="D55" i="3"/>
  <c r="D21" i="4"/>
  <c r="D22" i="8" s="1"/>
  <c r="C31" i="4"/>
  <c r="C32" i="8" s="1"/>
  <c r="D40" i="4"/>
  <c r="D41" i="8" s="1"/>
  <c r="F49" i="4"/>
  <c r="F50" i="8" s="1"/>
  <c r="G21" i="2"/>
  <c r="G22" i="6" s="1"/>
  <c r="G40" i="2"/>
  <c r="G41" i="6" s="1"/>
  <c r="G15" i="3"/>
  <c r="E36" i="3"/>
  <c r="F44" i="3"/>
  <c r="F45" i="3" s="1"/>
  <c r="F46" i="3" s="1"/>
  <c r="E21" i="4"/>
  <c r="E22" i="8" s="1"/>
  <c r="F31" i="4"/>
  <c r="F32" i="8" s="1"/>
  <c r="G49" i="4"/>
  <c r="G50" i="8" s="1"/>
  <c r="G15" i="2"/>
  <c r="G16" i="6" s="1"/>
  <c r="C26" i="2"/>
  <c r="C27" i="6" s="1"/>
  <c r="F44" i="2"/>
  <c r="F45" i="6" s="1"/>
  <c r="E55" i="2"/>
  <c r="E56" i="6" s="1"/>
  <c r="C21" i="3"/>
  <c r="C40" i="3"/>
  <c r="E49" i="3"/>
  <c r="C26" i="4"/>
  <c r="C27" i="8" s="1"/>
  <c r="D44" i="4"/>
  <c r="D45" i="8" s="1"/>
  <c r="F15" i="2"/>
  <c r="F16" i="6" s="1"/>
  <c r="F26" i="2"/>
  <c r="F27" i="6" s="1"/>
  <c r="C40" i="2"/>
  <c r="C41" i="6" s="1"/>
  <c r="G44" i="2"/>
  <c r="G45" i="6" s="1"/>
  <c r="D21" i="3"/>
  <c r="E31" i="3"/>
  <c r="G40" i="3"/>
  <c r="F49" i="3"/>
  <c r="F15" i="4"/>
  <c r="F16" i="8" s="1"/>
  <c r="G26" i="4"/>
  <c r="G27" i="8" s="1"/>
  <c r="F36" i="4"/>
  <c r="F37" i="8" s="1"/>
  <c r="G44" i="4"/>
  <c r="G45" i="8" s="1"/>
  <c r="F31" i="2"/>
  <c r="F32" i="6" s="1"/>
  <c r="D55" i="2"/>
  <c r="D56" i="6" s="1"/>
  <c r="F26" i="3"/>
  <c r="C15" i="3"/>
  <c r="C44" i="4"/>
  <c r="C45" i="8" s="1"/>
  <c r="D36" i="2"/>
  <c r="D37" i="6" s="1"/>
  <c r="G26" i="3"/>
  <c r="E36" i="4"/>
  <c r="E37" i="8" s="1"/>
  <c r="D55" i="4"/>
  <c r="D56" i="8" s="1"/>
  <c r="E49" i="4"/>
  <c r="E50" i="8" s="1"/>
  <c r="F44" i="4"/>
  <c r="F45" i="8" s="1"/>
  <c r="G40" i="4"/>
  <c r="G41" i="8" s="1"/>
  <c r="C40" i="4"/>
  <c r="C41" i="8" s="1"/>
  <c r="D36" i="4"/>
  <c r="D37" i="8" s="1"/>
  <c r="E31" i="4"/>
  <c r="E32" i="8" s="1"/>
  <c r="F26" i="4"/>
  <c r="F27" i="8" s="1"/>
  <c r="G21" i="4"/>
  <c r="G22" i="8" s="1"/>
  <c r="C21" i="4"/>
  <c r="C22" i="8" s="1"/>
  <c r="G15" i="4"/>
  <c r="G16" i="8" s="1"/>
  <c r="G55" i="3"/>
  <c r="C58" i="3"/>
  <c r="D49" i="3"/>
  <c r="D50" i="7" s="1"/>
  <c r="E44" i="3"/>
  <c r="F40" i="3"/>
  <c r="F41" i="7" s="1"/>
  <c r="G36" i="3"/>
  <c r="C36" i="3"/>
  <c r="D31" i="3"/>
  <c r="D32" i="7" s="1"/>
  <c r="E26" i="3"/>
  <c r="F21" i="3"/>
  <c r="F22" i="7" s="1"/>
  <c r="D15" i="3"/>
  <c r="G55" i="2"/>
  <c r="G56" i="6" s="1"/>
  <c r="C55" i="2"/>
  <c r="C56" i="6" s="1"/>
  <c r="D49" i="2"/>
  <c r="D50" i="6" s="1"/>
  <c r="E44" i="2"/>
  <c r="E45" i="6" s="1"/>
  <c r="F40" i="2"/>
  <c r="F41" i="6" s="1"/>
  <c r="G36" i="2"/>
  <c r="G37" i="6" s="1"/>
  <c r="C36" i="2"/>
  <c r="C37" i="6" s="1"/>
  <c r="D31" i="2"/>
  <c r="D32" i="6" s="1"/>
  <c r="E26" i="2"/>
  <c r="E27" i="6" s="1"/>
  <c r="F21" i="2"/>
  <c r="F22" i="6" s="1"/>
  <c r="D15" i="2"/>
  <c r="D16" i="6" s="1"/>
  <c r="C15" i="2"/>
  <c r="C16" i="6" s="1"/>
  <c r="C55" i="4"/>
  <c r="C56" i="8" s="1"/>
  <c r="D49" i="4"/>
  <c r="D50" i="8" s="1"/>
  <c r="E44" i="4"/>
  <c r="E45" i="8" s="1"/>
  <c r="F40" i="4"/>
  <c r="F41" i="8" s="1"/>
  <c r="G36" i="4"/>
  <c r="G37" i="8" s="1"/>
  <c r="C36" i="4"/>
  <c r="C37" i="8" s="1"/>
  <c r="D31" i="4"/>
  <c r="D32" i="8" s="1"/>
  <c r="E26" i="4"/>
  <c r="E27" i="8" s="1"/>
  <c r="F21" i="4"/>
  <c r="F22" i="8" s="1"/>
  <c r="D15" i="4"/>
  <c r="D16" i="8" s="1"/>
  <c r="C15" i="4"/>
  <c r="C16" i="8" s="1"/>
  <c r="F55" i="3"/>
  <c r="G49" i="3"/>
  <c r="C49" i="3"/>
  <c r="D44" i="3"/>
  <c r="D45" i="7" s="1"/>
  <c r="E40" i="3"/>
  <c r="F36" i="3"/>
  <c r="G31" i="3"/>
  <c r="C31" i="3"/>
  <c r="D26" i="3"/>
  <c r="E21" i="3"/>
  <c r="E15" i="3"/>
  <c r="F55" i="2"/>
  <c r="F56" i="6" s="1"/>
  <c r="G49" i="2"/>
  <c r="G50" i="6" s="1"/>
  <c r="C49" i="2"/>
  <c r="C50" i="6" s="1"/>
  <c r="D44" i="2"/>
  <c r="D45" i="6" s="1"/>
  <c r="E40" i="2"/>
  <c r="E41" i="6" s="1"/>
  <c r="F36" i="2"/>
  <c r="F37" i="6" s="1"/>
  <c r="G31" i="2"/>
  <c r="G32" i="6" s="1"/>
  <c r="C31" i="2"/>
  <c r="C32" i="6" s="1"/>
  <c r="D26" i="2"/>
  <c r="D27" i="6" s="1"/>
  <c r="E21" i="2"/>
  <c r="E22" i="6" s="1"/>
  <c r="E15" i="2"/>
  <c r="E16" i="6" s="1"/>
  <c r="G55" i="4"/>
  <c r="G56" i="8" s="1"/>
  <c r="D21" i="2"/>
  <c r="D22" i="6" s="1"/>
  <c r="G26" i="2"/>
  <c r="G27" i="6" s="1"/>
  <c r="E36" i="2"/>
  <c r="E37" i="6" s="1"/>
  <c r="C44" i="2"/>
  <c r="C45" i="6" s="1"/>
  <c r="F49" i="2"/>
  <c r="F50" i="6" s="1"/>
  <c r="F15" i="3"/>
  <c r="C26" i="3"/>
  <c r="F31" i="3"/>
  <c r="D40" i="3"/>
  <c r="G44" i="3"/>
  <c r="E55" i="3"/>
  <c r="E15" i="4"/>
  <c r="E16" i="8" s="1"/>
  <c r="D26" i="4"/>
  <c r="D27" i="8" s="1"/>
  <c r="G31" i="4"/>
  <c r="G32" i="8" s="1"/>
  <c r="E40" i="4"/>
  <c r="E41" i="8" s="1"/>
  <c r="C49" i="4"/>
  <c r="C50" i="8" s="1"/>
  <c r="F55" i="4"/>
  <c r="F56" i="8" s="1"/>
  <c r="D27" i="3"/>
  <c r="D28" i="3" s="1"/>
  <c r="G22" i="3"/>
  <c r="G23" i="3" s="1"/>
  <c r="E42" i="8" l="1"/>
  <c r="E43" i="8" s="1"/>
  <c r="E44" i="8"/>
  <c r="C29" i="3"/>
  <c r="C27" i="7"/>
  <c r="G35" i="6"/>
  <c r="G33" i="6"/>
  <c r="G34" i="6" s="1"/>
  <c r="F23" i="8"/>
  <c r="F24" i="8" s="1"/>
  <c r="F25" i="8"/>
  <c r="E30" i="6"/>
  <c r="E28" i="6"/>
  <c r="E29" i="6" s="1"/>
  <c r="D35" i="7"/>
  <c r="D33" i="7"/>
  <c r="D34" i="7" s="1"/>
  <c r="E33" i="8"/>
  <c r="E34" i="8" s="1"/>
  <c r="E35" i="8"/>
  <c r="G29" i="3"/>
  <c r="G27" i="7"/>
  <c r="C44" i="6"/>
  <c r="C42" i="6"/>
  <c r="C43" i="6" s="1"/>
  <c r="D28" i="8"/>
  <c r="D29" i="8" s="1"/>
  <c r="D30" i="8"/>
  <c r="F51" i="6"/>
  <c r="F52" i="6" s="1"/>
  <c r="F53" i="6"/>
  <c r="C53" i="8"/>
  <c r="C51" i="8"/>
  <c r="C52" i="8" s="1"/>
  <c r="E17" i="8"/>
  <c r="E18" i="8" s="1"/>
  <c r="E19" i="8"/>
  <c r="F32" i="3"/>
  <c r="F33" i="3" s="1"/>
  <c r="F32" i="7"/>
  <c r="C48" i="6"/>
  <c r="C46" i="6"/>
  <c r="C47" i="6" s="1"/>
  <c r="G59" i="8"/>
  <c r="G57" i="8"/>
  <c r="G58" i="8" s="1"/>
  <c r="C35" i="6"/>
  <c r="C33" i="6"/>
  <c r="C34" i="6" s="1"/>
  <c r="D48" i="6"/>
  <c r="D46" i="6"/>
  <c r="D47" i="6" s="1"/>
  <c r="E16" i="3"/>
  <c r="E17" i="3" s="1"/>
  <c r="E16" i="7"/>
  <c r="G34" i="3"/>
  <c r="G32" i="7"/>
  <c r="C52" i="3"/>
  <c r="C50" i="7"/>
  <c r="D17" i="8"/>
  <c r="D18" i="8" s="1"/>
  <c r="D19" i="8"/>
  <c r="C40" i="8"/>
  <c r="C38" i="8"/>
  <c r="C39" i="8" s="1"/>
  <c r="D51" i="8"/>
  <c r="D52" i="8" s="1"/>
  <c r="D53" i="8"/>
  <c r="F25" i="6"/>
  <c r="F23" i="6"/>
  <c r="F24" i="6" s="1"/>
  <c r="G40" i="6"/>
  <c r="G38" i="6"/>
  <c r="G39" i="6"/>
  <c r="C59" i="6"/>
  <c r="C58" i="6"/>
  <c r="C57" i="6"/>
  <c r="E27" i="3"/>
  <c r="E28" i="3" s="1"/>
  <c r="E27" i="7"/>
  <c r="F42" i="7"/>
  <c r="F43" i="7" s="1"/>
  <c r="F44" i="7"/>
  <c r="G58" i="3"/>
  <c r="G56" i="7"/>
  <c r="F30" i="8"/>
  <c r="F28" i="8"/>
  <c r="F29" i="8" s="1"/>
  <c r="G44" i="8"/>
  <c r="G42" i="8"/>
  <c r="G43" i="8" s="1"/>
  <c r="E38" i="8"/>
  <c r="E39" i="8" s="1"/>
  <c r="E40" i="8"/>
  <c r="C18" i="3"/>
  <c r="C16" i="7"/>
  <c r="G48" i="8"/>
  <c r="G46" i="8"/>
  <c r="G47" i="8" s="1"/>
  <c r="F50" i="3"/>
  <c r="F51" i="3" s="1"/>
  <c r="F50" i="7"/>
  <c r="G48" i="6"/>
  <c r="G46" i="6"/>
  <c r="G47" i="6" s="1"/>
  <c r="D46" i="8"/>
  <c r="D47" i="8" s="1"/>
  <c r="D48" i="8"/>
  <c r="C24" i="3"/>
  <c r="C22" i="7"/>
  <c r="G19" i="6"/>
  <c r="G17" i="6"/>
  <c r="G18" i="6"/>
  <c r="F47" i="3"/>
  <c r="F45" i="7"/>
  <c r="G25" i="6"/>
  <c r="G24" i="6"/>
  <c r="G23" i="6"/>
  <c r="D25" i="8"/>
  <c r="D23" i="8"/>
  <c r="D24" i="8" s="1"/>
  <c r="C47" i="3"/>
  <c r="C45" i="7"/>
  <c r="E57" i="8"/>
  <c r="E58" i="8" s="1"/>
  <c r="E59" i="8"/>
  <c r="E56" i="3"/>
  <c r="E57" i="3" s="1"/>
  <c r="E56" i="7"/>
  <c r="E19" i="6"/>
  <c r="E17" i="6"/>
  <c r="E18" i="6" s="1"/>
  <c r="E22" i="3"/>
  <c r="E23" i="3" s="1"/>
  <c r="E22" i="7"/>
  <c r="G52" i="3"/>
  <c r="G50" i="7"/>
  <c r="C59" i="8"/>
  <c r="C57" i="8"/>
  <c r="C58" i="8" s="1"/>
  <c r="F44" i="6"/>
  <c r="F42" i="6"/>
  <c r="F43" i="6" s="1"/>
  <c r="E45" i="3"/>
  <c r="E46" i="3" s="1"/>
  <c r="E45" i="7"/>
  <c r="F48" i="8"/>
  <c r="F46" i="8"/>
  <c r="F47" i="8" s="1"/>
  <c r="F29" i="3"/>
  <c r="F27" i="7"/>
  <c r="G43" i="3"/>
  <c r="G41" i="7"/>
  <c r="C30" i="8"/>
  <c r="C28" i="8"/>
  <c r="C29" i="8" s="1"/>
  <c r="G53" i="8"/>
  <c r="G51" i="8"/>
  <c r="G52" i="8" s="1"/>
  <c r="E37" i="3"/>
  <c r="E38" i="3" s="1"/>
  <c r="E37" i="7"/>
  <c r="F53" i="8"/>
  <c r="F51" i="8"/>
  <c r="F52" i="8" s="1"/>
  <c r="D58" i="3"/>
  <c r="D56" i="7"/>
  <c r="C25" i="6"/>
  <c r="C23" i="6"/>
  <c r="C24" i="6" s="1"/>
  <c r="G24" i="3"/>
  <c r="G22" i="7"/>
  <c r="G35" i="8"/>
  <c r="G33" i="8"/>
  <c r="G34" i="8" s="1"/>
  <c r="G47" i="3"/>
  <c r="G45" i="7"/>
  <c r="F16" i="3"/>
  <c r="F16" i="7"/>
  <c r="G30" i="6"/>
  <c r="G28" i="6"/>
  <c r="G29" i="6" s="1"/>
  <c r="E25" i="6"/>
  <c r="E23" i="6"/>
  <c r="E24" i="6"/>
  <c r="F40" i="6"/>
  <c r="F38" i="6"/>
  <c r="F39" i="6" s="1"/>
  <c r="G53" i="6"/>
  <c r="G51" i="6"/>
  <c r="G52" i="6" s="1"/>
  <c r="D29" i="3"/>
  <c r="D27" i="7"/>
  <c r="E41" i="3"/>
  <c r="E42" i="3" s="1"/>
  <c r="E41" i="7"/>
  <c r="F56" i="3"/>
  <c r="F57" i="3" s="1"/>
  <c r="F56" i="7"/>
  <c r="E28" i="8"/>
  <c r="E29" i="8" s="1"/>
  <c r="E30" i="8"/>
  <c r="F44" i="8"/>
  <c r="F42" i="8"/>
  <c r="F43" i="8" s="1"/>
  <c r="C19" i="6"/>
  <c r="C17" i="6"/>
  <c r="C18" i="6" s="1"/>
  <c r="D35" i="6"/>
  <c r="D33" i="6"/>
  <c r="D34" i="6" s="1"/>
  <c r="E48" i="6"/>
  <c r="E47" i="6"/>
  <c r="E46" i="6"/>
  <c r="D18" i="3"/>
  <c r="D16" i="7"/>
  <c r="C39" i="3"/>
  <c r="C37" i="7"/>
  <c r="D53" i="7"/>
  <c r="D51" i="7"/>
  <c r="D52" i="7" s="1"/>
  <c r="C25" i="8"/>
  <c r="C23" i="8"/>
  <c r="C24" i="8" s="1"/>
  <c r="D40" i="8"/>
  <c r="D38" i="8"/>
  <c r="D39" i="8" s="1"/>
  <c r="E51" i="8"/>
  <c r="E52" i="8" s="1"/>
  <c r="E53" i="8"/>
  <c r="D40" i="6"/>
  <c r="D38" i="6"/>
  <c r="D39" i="6" s="1"/>
  <c r="D59" i="6"/>
  <c r="D57" i="6"/>
  <c r="D58" i="6" s="1"/>
  <c r="G30" i="8"/>
  <c r="G28" i="8"/>
  <c r="G29" i="8"/>
  <c r="E32" i="3"/>
  <c r="E33" i="3" s="1"/>
  <c r="E32" i="7"/>
  <c r="F28" i="6"/>
  <c r="F29" i="6" s="1"/>
  <c r="F30" i="6"/>
  <c r="E50" i="3"/>
  <c r="E51" i="3" s="1"/>
  <c r="E50" i="7"/>
  <c r="F48" i="6"/>
  <c r="F46" i="6"/>
  <c r="F47" i="6" s="1"/>
  <c r="F33" i="8"/>
  <c r="F34" i="8" s="1"/>
  <c r="F35" i="8"/>
  <c r="G18" i="3"/>
  <c r="G16" i="7"/>
  <c r="D44" i="8"/>
  <c r="D42" i="8"/>
  <c r="D43" i="8" s="1"/>
  <c r="D6" i="2"/>
  <c r="D7" i="6"/>
  <c r="D6" i="6" s="1"/>
  <c r="D39" i="3"/>
  <c r="D37" i="7"/>
  <c r="D44" i="6"/>
  <c r="D42" i="6"/>
  <c r="D43" i="6" s="1"/>
  <c r="E40" i="6"/>
  <c r="E38" i="6"/>
  <c r="E39" i="6" s="1"/>
  <c r="C53" i="6"/>
  <c r="C51" i="6"/>
  <c r="C52" i="6" s="1"/>
  <c r="F37" i="3"/>
  <c r="F38" i="3" s="1"/>
  <c r="F37" i="7"/>
  <c r="G40" i="8"/>
  <c r="G38" i="8"/>
  <c r="G39" i="8" s="1"/>
  <c r="G59" i="6"/>
  <c r="G57" i="6"/>
  <c r="G58" i="6" s="1"/>
  <c r="G19" i="8"/>
  <c r="G17" i="8"/>
  <c r="G18" i="8" s="1"/>
  <c r="F40" i="8"/>
  <c r="F38" i="8"/>
  <c r="F39" i="8" s="1"/>
  <c r="E59" i="6"/>
  <c r="E57" i="6"/>
  <c r="E58" i="6" s="1"/>
  <c r="F57" i="8"/>
  <c r="F58" i="8" s="1"/>
  <c r="F59" i="8"/>
  <c r="D43" i="3"/>
  <c r="D41" i="7"/>
  <c r="D25" i="6"/>
  <c r="D23" i="6"/>
  <c r="D24" i="6" s="1"/>
  <c r="D30" i="6"/>
  <c r="D28" i="6"/>
  <c r="D29" i="6" s="1"/>
  <c r="E42" i="6"/>
  <c r="E44" i="6"/>
  <c r="E43" i="6"/>
  <c r="F57" i="6"/>
  <c r="F58" i="6" s="1"/>
  <c r="F59" i="6"/>
  <c r="C34" i="3"/>
  <c r="C32" i="7"/>
  <c r="D48" i="7"/>
  <c r="D46" i="7"/>
  <c r="D47" i="7" s="1"/>
  <c r="C19" i="8"/>
  <c r="C17" i="8"/>
  <c r="C18" i="8"/>
  <c r="D33" i="8"/>
  <c r="D34" i="8" s="1"/>
  <c r="D35" i="8"/>
  <c r="E46" i="8"/>
  <c r="E47" i="8" s="1"/>
  <c r="E48" i="8"/>
  <c r="D19" i="6"/>
  <c r="D17" i="6"/>
  <c r="D18" i="6" s="1"/>
  <c r="C40" i="6"/>
  <c r="C38" i="6"/>
  <c r="C39" i="6" s="1"/>
  <c r="D53" i="6"/>
  <c r="D51" i="6"/>
  <c r="D52" i="6" s="1"/>
  <c r="F23" i="7"/>
  <c r="F24" i="7" s="1"/>
  <c r="F25" i="7"/>
  <c r="G39" i="3"/>
  <c r="G37" i="7"/>
  <c r="G25" i="8"/>
  <c r="G23" i="8"/>
  <c r="G24" i="8" s="1"/>
  <c r="C44" i="8"/>
  <c r="C42" i="8"/>
  <c r="C43" i="8" s="1"/>
  <c r="D59" i="8"/>
  <c r="D57" i="8"/>
  <c r="D58" i="8" s="1"/>
  <c r="C48" i="8"/>
  <c r="C46" i="8"/>
  <c r="C47" i="8" s="1"/>
  <c r="F33" i="6"/>
  <c r="F34" i="6" s="1"/>
  <c r="F35" i="6"/>
  <c r="F19" i="8"/>
  <c r="F17" i="8"/>
  <c r="F18" i="8" s="1"/>
  <c r="D24" i="3"/>
  <c r="D22" i="7"/>
  <c r="F17" i="6"/>
  <c r="F18" i="6" s="1"/>
  <c r="F19" i="6"/>
  <c r="C43" i="3"/>
  <c r="C41" i="7"/>
  <c r="C30" i="6"/>
  <c r="C28" i="6"/>
  <c r="C29" i="6" s="1"/>
  <c r="E23" i="8"/>
  <c r="E24" i="8" s="1"/>
  <c r="E25" i="8"/>
  <c r="G44" i="6"/>
  <c r="G42" i="6"/>
  <c r="G43" i="6" s="1"/>
  <c r="C35" i="8"/>
  <c r="C33" i="8"/>
  <c r="C34" i="8" s="1"/>
  <c r="E35" i="6"/>
  <c r="E33" i="6"/>
  <c r="E34" i="6" s="1"/>
  <c r="E53" i="6"/>
  <c r="E51" i="6"/>
  <c r="E52" i="6" s="1"/>
  <c r="C59" i="7"/>
  <c r="C57" i="7"/>
  <c r="C58" i="7" s="1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E43" i="3"/>
  <c r="C37" i="3"/>
  <c r="C38" i="3" s="1"/>
  <c r="C27" i="3"/>
  <c r="C28" i="3" s="1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E42" i="7" l="1"/>
  <c r="E43" i="7" s="1"/>
  <c r="E44" i="7"/>
  <c r="D23" i="7"/>
  <c r="D24" i="7" s="1"/>
  <c r="D25" i="7"/>
  <c r="C40" i="7"/>
  <c r="C38" i="7"/>
  <c r="C39" i="7" s="1"/>
  <c r="G48" i="7"/>
  <c r="G46" i="7"/>
  <c r="G47" i="7" s="1"/>
  <c r="G25" i="7"/>
  <c r="G23" i="7"/>
  <c r="G24" i="7" s="1"/>
  <c r="D57" i="7"/>
  <c r="D58" i="7" s="1"/>
  <c r="D59" i="7"/>
  <c r="E38" i="7"/>
  <c r="E39" i="7" s="1"/>
  <c r="E40" i="7"/>
  <c r="F28" i="7"/>
  <c r="F29" i="7" s="1"/>
  <c r="F30" i="7"/>
  <c r="E46" i="7"/>
  <c r="E47" i="7" s="1"/>
  <c r="E48" i="7"/>
  <c r="E23" i="7"/>
  <c r="E24" i="7" s="1"/>
  <c r="E25" i="7"/>
  <c r="E57" i="7"/>
  <c r="E58" i="7" s="1"/>
  <c r="E59" i="7"/>
  <c r="C48" i="7"/>
  <c r="C46" i="7"/>
  <c r="C47" i="7" s="1"/>
  <c r="C25" i="7"/>
  <c r="C23" i="7"/>
  <c r="C24" i="7" s="1"/>
  <c r="G35" i="7"/>
  <c r="G33" i="7"/>
  <c r="G34" i="7" s="1"/>
  <c r="F35" i="7"/>
  <c r="F33" i="7"/>
  <c r="F34" i="7" s="1"/>
  <c r="G30" i="7"/>
  <c r="G28" i="7"/>
  <c r="G29" i="7" s="1"/>
  <c r="C30" i="7"/>
  <c r="C28" i="7"/>
  <c r="C29" i="7" s="1"/>
  <c r="D6" i="3"/>
  <c r="D7" i="7"/>
  <c r="D6" i="7" s="1"/>
  <c r="D6" i="4"/>
  <c r="D7" i="8"/>
  <c r="D6" i="8" s="1"/>
  <c r="G40" i="7"/>
  <c r="G38" i="7"/>
  <c r="G39" i="7" s="1"/>
  <c r="C35" i="7"/>
  <c r="C33" i="7"/>
  <c r="C34" i="7" s="1"/>
  <c r="D19" i="7"/>
  <c r="D17" i="7"/>
  <c r="D18" i="7" s="1"/>
  <c r="F19" i="7"/>
  <c r="F17" i="7"/>
  <c r="F18" i="7" s="1"/>
  <c r="G44" i="7"/>
  <c r="G42" i="7"/>
  <c r="G43" i="7" s="1"/>
  <c r="G53" i="7"/>
  <c r="G51" i="7"/>
  <c r="G52" i="7" s="1"/>
  <c r="F51" i="7"/>
  <c r="F52" i="7" s="1"/>
  <c r="F53" i="7"/>
  <c r="C19" i="7"/>
  <c r="C17" i="7"/>
  <c r="C18" i="7" s="1"/>
  <c r="G59" i="7"/>
  <c r="G57" i="7"/>
  <c r="G58" i="7" s="1"/>
  <c r="E28" i="7"/>
  <c r="E29" i="7" s="1"/>
  <c r="E30" i="7"/>
  <c r="C53" i="7"/>
  <c r="C51" i="7"/>
  <c r="C52" i="7" s="1"/>
  <c r="E17" i="7"/>
  <c r="E18" i="7" s="1"/>
  <c r="E19" i="7"/>
  <c r="D44" i="7"/>
  <c r="D42" i="7"/>
  <c r="D43" i="7" s="1"/>
  <c r="G19" i="7"/>
  <c r="G18" i="7"/>
  <c r="G17" i="7"/>
  <c r="C44" i="7"/>
  <c r="C42" i="7"/>
  <c r="C43" i="7"/>
  <c r="F38" i="7"/>
  <c r="F39" i="7" s="1"/>
  <c r="F40" i="7"/>
  <c r="D40" i="7"/>
  <c r="D38" i="7"/>
  <c r="D39" i="7" s="1"/>
  <c r="E51" i="7"/>
  <c r="E52" i="7" s="1"/>
  <c r="E53" i="7"/>
  <c r="E33" i="7"/>
  <c r="E34" i="7" s="1"/>
  <c r="E35" i="7"/>
  <c r="F57" i="7"/>
  <c r="F58" i="7" s="1"/>
  <c r="F59" i="7"/>
  <c r="D30" i="7"/>
  <c r="D28" i="7"/>
  <c r="D29" i="7" s="1"/>
  <c r="F48" i="7"/>
  <c r="F47" i="7"/>
  <c r="F46" i="7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<sst xmlns="http://schemas.openxmlformats.org/spreadsheetml/2006/main" count="857" uniqueCount="84">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</sst>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%"/>
    <numFmt numFmtId="165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43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43" fontId="6" fillId="0" borderId="0" xfId="1" applyFont="1"/>
    <xf numFmtId="0" fontId="6" fillId="0" borderId="0" xfId="0" applyFont="1" applyFill="1"/>
    <xf numFmtId="43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4" fontId="6" fillId="0" borderId="0" xfId="2" applyNumberFormat="1" applyFont="1"/>
    <xf numFmtId="165" fontId="6" fillId="0" borderId="0" xfId="2" applyNumberFormat="1" applyFont="1"/>
    <xf numFmtId="165" fontId="3" fillId="0" borderId="0" xfId="2" applyNumberFormat="1" applyFont="1"/>
    <xf numFmtId="165" fontId="6" fillId="0" borderId="0" xfId="0" applyNumberFormat="1" applyFont="1"/>
    <xf numFmtId="0" fontId="7" fillId="0" borderId="0" xfId="0" applyFont="1"/>
    <xf numFmtId="43" fontId="6" fillId="0" borderId="1" xfId="1" applyFont="1" applyBorder="1"/>
    <xf numFmtId="43" fontId="7" fillId="0" borderId="1" xfId="1" applyFont="1" applyBorder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83</v>
      </c>
    </row>
    <row r="4" spans="1:13" x14ac:dyDescent="0.2">
      <c r="A4" s="14" t="s">
        <v>1</v>
      </c>
      <c r="D4" s="15">
        <v>5.5E-2</v>
      </c>
    </row>
    <row r="5" spans="1:13" x14ac:dyDescent="0.2">
      <c r="A5" s="14" t="s">
        <v>2</v>
      </c>
      <c r="D5" s="15">
        <v>0.11</v>
      </c>
    </row>
    <row r="8" spans="1:13" x14ac:dyDescent="0.2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">
      <c r="A9" s="2"/>
      <c r="B9" s="2"/>
      <c r="C9" s="2"/>
      <c r="D9" s="2"/>
      <c r="E9" s="2"/>
      <c r="F9" s="2"/>
      <c r="G9" s="2"/>
    </row>
    <row r="10" spans="1:13" x14ac:dyDescent="0.2">
      <c r="A10" s="2"/>
      <c r="B10" s="1" t="s">
        <v>9</v>
      </c>
      <c r="C10" s="2"/>
      <c r="D10" s="2"/>
      <c r="E10" s="2"/>
      <c r="F10" s="2"/>
      <c r="G10" s="2"/>
    </row>
    <row r="11" spans="1:13" x14ac:dyDescent="0.2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">
      <c r="A12" s="2"/>
      <c r="B12" s="14" t="s">
        <v>16</v>
      </c>
      <c r="C12" s="16">
        <f>C11*$D$4</f>
        <v>8.2666248994991012</v>
      </c>
      <c r="D12" s="16">
        <f>D11*$D$4</f>
        <v>8.4020009752684004</v>
      </c>
      <c r="E12" s="16">
        <f>E11*$D$4</f>
        <v>8.495728693004267</v>
      </c>
      <c r="F12" s="16">
        <f>F11*$D$4</f>
        <v>8.6311086331191991</v>
      </c>
      <c r="G12" s="16">
        <f>G11*$D$4</f>
        <v>8.7248402911065757</v>
      </c>
      <c r="I12" s="2" t="s">
        <v>17</v>
      </c>
      <c r="J12" s="8" t="s">
        <v>18</v>
      </c>
      <c r="K12" s="14" t="s">
        <v>19</v>
      </c>
      <c r="L12" s="14" t="s">
        <v>20</v>
      </c>
      <c r="M12" s="2" t="s">
        <v>21</v>
      </c>
    </row>
    <row r="13" spans="1:13" x14ac:dyDescent="0.2">
      <c r="A13" s="2"/>
      <c r="B13" s="14" t="s">
        <v>22</v>
      </c>
      <c r="C13" s="16">
        <f>C11-C12</f>
        <v>142.03564600048455</v>
      </c>
      <c r="D13" s="16">
        <f>D11-D12</f>
        <v>144.36165312052069</v>
      </c>
      <c r="E13" s="16">
        <f>E11-E12</f>
        <v>145.97206572525511</v>
      </c>
      <c r="F13" s="16">
        <f>F11-F12</f>
        <v>148.29813924177532</v>
      </c>
      <c r="G13" s="16">
        <f>G11-G12</f>
        <v>149.9086195471948</v>
      </c>
      <c r="I13" s="2" t="s">
        <v>23</v>
      </c>
      <c r="J13" s="8" t="s">
        <v>24</v>
      </c>
      <c r="K13" s="2" t="s">
        <v>25</v>
      </c>
      <c r="L13" s="14" t="s">
        <v>26</v>
      </c>
    </row>
    <row r="14" spans="1:13" x14ac:dyDescent="0.2">
      <c r="A14" s="2"/>
      <c r="B14" s="14" t="s">
        <v>27</v>
      </c>
      <c r="C14" s="16">
        <f>C11*$D$5</f>
        <v>16.533249798998202</v>
      </c>
      <c r="D14" s="16">
        <f>D11*$D$5</f>
        <v>16.804001950536801</v>
      </c>
      <c r="E14" s="16">
        <f>E11*$D$5</f>
        <v>16.991457386008534</v>
      </c>
      <c r="F14" s="16">
        <f>F11*$D$5</f>
        <v>17.262217266238398</v>
      </c>
      <c r="G14" s="16">
        <f>G11*$D$5</f>
        <v>17.449680582213151</v>
      </c>
      <c r="I14" s="2"/>
      <c r="J14" s="8"/>
      <c r="K14" s="2"/>
    </row>
    <row r="15" spans="1:13" x14ac:dyDescent="0.2">
      <c r="A15" s="2"/>
      <c r="B15" s="1"/>
      <c r="C15" s="2"/>
      <c r="D15" s="2"/>
      <c r="E15" s="2"/>
      <c r="F15" s="2"/>
      <c r="G15" s="2"/>
      <c r="I15" s="9" t="s">
        <v>29</v>
      </c>
      <c r="J15" s="8" t="s">
        <v>30</v>
      </c>
      <c r="K15" s="14" t="s">
        <v>31</v>
      </c>
      <c r="L15" s="14" t="s">
        <v>32</v>
      </c>
    </row>
    <row r="16" spans="1:13" x14ac:dyDescent="0.2">
      <c r="A16" s="2"/>
      <c r="B16" s="1" t="s">
        <v>33</v>
      </c>
      <c r="C16" s="2"/>
      <c r="D16" s="2"/>
      <c r="E16" s="2"/>
      <c r="F16" s="2"/>
      <c r="G16" s="2"/>
      <c r="I16" s="9" t="s">
        <v>34</v>
      </c>
      <c r="J16" s="8" t="s">
        <v>35</v>
      </c>
      <c r="K16" s="14" t="s">
        <v>36</v>
      </c>
      <c r="L16" s="14" t="s">
        <v>37</v>
      </c>
    </row>
    <row r="17" spans="1:12" x14ac:dyDescent="0.2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9" t="s">
        <v>38</v>
      </c>
      <c r="J17" s="8" t="s">
        <v>39</v>
      </c>
      <c r="K17" s="2" t="s">
        <v>40</v>
      </c>
      <c r="L17" s="14" t="s">
        <v>41</v>
      </c>
    </row>
    <row r="18" spans="1:12" x14ac:dyDescent="0.2">
      <c r="A18" s="2"/>
      <c r="B18" s="2" t="s">
        <v>16</v>
      </c>
      <c r="C18" s="16">
        <f>C17*$D$4</f>
        <v>8.9222224617855108</v>
      </c>
      <c r="D18" s="16">
        <f>D17*$D$4</f>
        <v>9.0567649664443017</v>
      </c>
      <c r="E18" s="16">
        <f>E17*$D$4</f>
        <v>9.1499270117955316</v>
      </c>
      <c r="F18" s="16">
        <f>F17*$D$4</f>
        <v>9.2844695164543225</v>
      </c>
      <c r="G18" s="16">
        <f>G17*$D$4</f>
        <v>9.3775954486874209</v>
      </c>
      <c r="I18" s="9" t="s">
        <v>42</v>
      </c>
      <c r="K18" s="2" t="s">
        <v>43</v>
      </c>
      <c r="L18" s="2" t="s">
        <v>44</v>
      </c>
    </row>
    <row r="19" spans="1:12" x14ac:dyDescent="0.2">
      <c r="A19" s="2"/>
      <c r="B19" s="2" t="s">
        <v>22</v>
      </c>
      <c r="C19" s="16">
        <f>C17-C18</f>
        <v>153.30000411613287</v>
      </c>
      <c r="D19" s="16">
        <f>D17-D18</f>
        <v>155.61168896890663</v>
      </c>
      <c r="E19" s="16">
        <f>E17-E18</f>
        <v>157.21238229357775</v>
      </c>
      <c r="F19" s="16">
        <f>F17-F18</f>
        <v>159.52406714635154</v>
      </c>
      <c r="G19" s="16">
        <f>G17-G18</f>
        <v>161.12413998199295</v>
      </c>
      <c r="I19" s="9"/>
      <c r="K19" s="2"/>
      <c r="L19" s="2"/>
    </row>
    <row r="20" spans="1:12" x14ac:dyDescent="0.2">
      <c r="A20" s="2"/>
      <c r="B20" s="2" t="s">
        <v>27</v>
      </c>
      <c r="C20" s="16">
        <f>C17*$D$5</f>
        <v>17.844444923571022</v>
      </c>
      <c r="D20" s="16">
        <f>D17*$D$5</f>
        <v>18.113529932888603</v>
      </c>
      <c r="E20" s="16">
        <f>E17*$D$5</f>
        <v>18.299854023591063</v>
      </c>
      <c r="F20" s="16">
        <f>F17*$D$5</f>
        <v>18.568939032908645</v>
      </c>
      <c r="G20" s="16">
        <f>G17*$D$5</f>
        <v>18.755190897374842</v>
      </c>
      <c r="I20" s="9" t="s">
        <v>45</v>
      </c>
      <c r="K20" s="14" t="s">
        <v>46</v>
      </c>
      <c r="L20" s="14" t="s">
        <v>47</v>
      </c>
    </row>
    <row r="21" spans="1:12" x14ac:dyDescent="0.2">
      <c r="A21" s="2"/>
      <c r="B21" s="2"/>
      <c r="C21" s="16"/>
      <c r="D21" s="16"/>
      <c r="E21" s="16"/>
      <c r="F21" s="16"/>
      <c r="G21" s="16"/>
      <c r="I21" s="9" t="s">
        <v>48</v>
      </c>
      <c r="K21" s="14" t="s">
        <v>49</v>
      </c>
      <c r="L21" s="17" t="s">
        <v>50</v>
      </c>
    </row>
    <row r="22" spans="1:12" x14ac:dyDescent="0.2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9" t="s">
        <v>51</v>
      </c>
      <c r="L22" s="17" t="s">
        <v>52</v>
      </c>
    </row>
    <row r="23" spans="1:12" x14ac:dyDescent="0.2">
      <c r="A23" s="2"/>
      <c r="B23" s="2" t="s">
        <v>16</v>
      </c>
      <c r="C23" s="16">
        <f>C22*$D$4</f>
        <v>9.0660268679081106</v>
      </c>
      <c r="D23" s="16">
        <f>D22*$D$4</f>
        <v>9.1963580364769602</v>
      </c>
      <c r="E23" s="16">
        <f>E22*$D$4</f>
        <v>9.2865770832080816</v>
      </c>
      <c r="F23" s="16">
        <f>F22*$D$4</f>
        <v>9.4169764269496259</v>
      </c>
      <c r="G23" s="16">
        <f>G22*$D$4</f>
        <v>9.5071918546068126</v>
      </c>
      <c r="I23" s="12" t="s">
        <v>53</v>
      </c>
      <c r="L23" s="17" t="s">
        <v>54</v>
      </c>
    </row>
    <row r="24" spans="1:12" x14ac:dyDescent="0.2">
      <c r="A24" s="2"/>
      <c r="B24" s="2" t="s">
        <v>22</v>
      </c>
      <c r="C24" s="16">
        <f>C22-C23</f>
        <v>155.77082527587572</v>
      </c>
      <c r="D24" s="16">
        <f>D22-D23</f>
        <v>158.01015171764959</v>
      </c>
      <c r="E24" s="16">
        <f>E22-E23</f>
        <v>159.56027897512067</v>
      </c>
      <c r="F24" s="16">
        <f>F22-F23</f>
        <v>161.80077679031629</v>
      </c>
      <c r="G24" s="16">
        <f>G22-G23</f>
        <v>163.35084186551705</v>
      </c>
      <c r="I24" s="12"/>
      <c r="L24" s="17"/>
    </row>
    <row r="25" spans="1:12" x14ac:dyDescent="0.2">
      <c r="A25" s="2"/>
      <c r="B25" s="2" t="s">
        <v>27</v>
      </c>
      <c r="C25" s="16">
        <f>C22*$D$5</f>
        <v>18.132053735816221</v>
      </c>
      <c r="D25" s="16">
        <f>D22*$D$5</f>
        <v>18.39271607295392</v>
      </c>
      <c r="E25" s="16">
        <f>E22*$D$5</f>
        <v>18.573154166416163</v>
      </c>
      <c r="F25" s="16">
        <f>F22*$D$5</f>
        <v>18.833952853899252</v>
      </c>
      <c r="G25" s="16">
        <f>G22*$D$5</f>
        <v>19.014383709213625</v>
      </c>
      <c r="I25" s="12" t="s">
        <v>55</v>
      </c>
      <c r="L25" s="13" t="s">
        <v>56</v>
      </c>
    </row>
    <row r="26" spans="1:12" x14ac:dyDescent="0.2">
      <c r="A26" s="2"/>
      <c r="B26" s="2"/>
      <c r="C26" s="16"/>
      <c r="D26" s="16"/>
      <c r="E26" s="16"/>
      <c r="F26" s="16"/>
      <c r="G26" s="16"/>
      <c r="I26" s="12" t="s">
        <v>57</v>
      </c>
      <c r="L26" s="17" t="s">
        <v>58</v>
      </c>
    </row>
    <row r="27" spans="1:12" x14ac:dyDescent="0.2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7" t="s">
        <v>59</v>
      </c>
    </row>
    <row r="28" spans="1:12" x14ac:dyDescent="0.2">
      <c r="A28" s="2"/>
      <c r="B28" s="2" t="s">
        <v>16</v>
      </c>
      <c r="C28" s="16">
        <f>C27*$D$4</f>
        <v>9.2131388247379586</v>
      </c>
      <c r="D28" s="16">
        <f>D27*$D$4</f>
        <v>9.3390232173272558</v>
      </c>
      <c r="E28" s="16">
        <f>E27*$D$4</f>
        <v>9.4261290412442342</v>
      </c>
      <c r="F28" s="16">
        <f>F27*$D$4</f>
        <v>9.5519861923137022</v>
      </c>
      <c r="G28" s="16">
        <f>G27*$D$4</f>
        <v>9.6390951540514358</v>
      </c>
      <c r="L28" s="17" t="s">
        <v>60</v>
      </c>
    </row>
    <row r="29" spans="1:12" x14ac:dyDescent="0.2">
      <c r="A29" s="2"/>
      <c r="B29" s="2" t="s">
        <v>22</v>
      </c>
      <c r="C29" s="16">
        <f>C27-C28</f>
        <v>158.29847617049765</v>
      </c>
      <c r="D29" s="16">
        <f>D27-D28</f>
        <v>160.46139891589559</v>
      </c>
      <c r="E29" s="16">
        <f>E27-E28</f>
        <v>161.95803534501457</v>
      </c>
      <c r="F29" s="16">
        <f>F27-F28</f>
        <v>164.12049003157179</v>
      </c>
      <c r="G29" s="16">
        <f>G27-G28</f>
        <v>165.61718037415648</v>
      </c>
      <c r="L29" s="17" t="s">
        <v>61</v>
      </c>
    </row>
    <row r="30" spans="1:12" x14ac:dyDescent="0.2">
      <c r="A30" s="2"/>
      <c r="B30" s="2" t="s">
        <v>27</v>
      </c>
      <c r="C30" s="16">
        <f>C27*$D$5</f>
        <v>18.426277649475917</v>
      </c>
      <c r="D30" s="16">
        <f>D27*$D$5</f>
        <v>18.678046434654512</v>
      </c>
      <c r="E30" s="16">
        <f>E27*$D$5</f>
        <v>18.852258082488468</v>
      </c>
      <c r="F30" s="16">
        <f>F27*$D$5</f>
        <v>19.103972384627404</v>
      </c>
      <c r="G30" s="16">
        <f>G27*$D$5</f>
        <v>19.278190308102872</v>
      </c>
      <c r="L30" s="17" t="s">
        <v>62</v>
      </c>
    </row>
    <row r="31" spans="1:12" x14ac:dyDescent="0.2">
      <c r="A31" s="2"/>
      <c r="B31" s="2"/>
      <c r="C31" s="16"/>
      <c r="D31" s="16"/>
      <c r="E31" s="16"/>
      <c r="F31" s="16"/>
      <c r="G31" s="16"/>
      <c r="L31" s="14" t="s">
        <v>63</v>
      </c>
    </row>
    <row r="32" spans="1:12" x14ac:dyDescent="0.2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4" t="s">
        <v>64</v>
      </c>
    </row>
    <row r="33" spans="1:12" x14ac:dyDescent="0.2">
      <c r="A33" s="2"/>
      <c r="B33" s="2" t="s">
        <v>16</v>
      </c>
      <c r="C33" s="16">
        <f>C32*$D$4</f>
        <v>9.5174220975520765</v>
      </c>
      <c r="D33" s="16">
        <f>D32*$D$4</f>
        <v>9.6333116870857189</v>
      </c>
      <c r="E33" s="16">
        <f>E32*$D$4</f>
        <v>9.7135359307611822</v>
      </c>
      <c r="F33" s="16">
        <f>F32*$D$4</f>
        <v>9.8294255202948246</v>
      </c>
      <c r="G33" s="16">
        <f>G32*$D$4</f>
        <v>9.9096193846296892</v>
      </c>
      <c r="L33" s="2" t="s">
        <v>65</v>
      </c>
    </row>
    <row r="34" spans="1:12" x14ac:dyDescent="0.2">
      <c r="A34" s="2"/>
      <c r="B34" s="2" t="s">
        <v>22</v>
      </c>
      <c r="C34" s="16">
        <f>C32-C33</f>
        <v>163.52661603975841</v>
      </c>
      <c r="D34" s="16">
        <f>D32-D33</f>
        <v>165.517809896291</v>
      </c>
      <c r="E34" s="16">
        <f>E32-E33</f>
        <v>166.8962082648967</v>
      </c>
      <c r="F34" s="16">
        <f>F32-F33</f>
        <v>168.88740212142926</v>
      </c>
      <c r="G34" s="16">
        <f>G32-G33</f>
        <v>170.26527851772832</v>
      </c>
      <c r="L34" s="14" t="s">
        <v>66</v>
      </c>
    </row>
    <row r="35" spans="1:12" x14ac:dyDescent="0.2">
      <c r="A35" s="2"/>
      <c r="B35" s="2" t="s">
        <v>27</v>
      </c>
      <c r="C35" s="16">
        <f>C32*$D$5</f>
        <v>19.034844195104153</v>
      </c>
      <c r="D35" s="16">
        <f>D32*$D$5</f>
        <v>19.266623374171438</v>
      </c>
      <c r="E35" s="16">
        <f>E32*$D$5</f>
        <v>19.427071861522364</v>
      </c>
      <c r="F35" s="16">
        <f>F32*$D$5</f>
        <v>19.658851040589649</v>
      </c>
      <c r="G35" s="16">
        <f>G32*$D$5</f>
        <v>19.819238769259378</v>
      </c>
    </row>
    <row r="36" spans="1:12" x14ac:dyDescent="0.2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">
      <c r="A37" s="2"/>
      <c r="B37" s="2" t="s">
        <v>16</v>
      </c>
      <c r="C37" s="16">
        <f>C36*$D$4</f>
        <v>9.6746959438108533</v>
      </c>
      <c r="D37" s="16">
        <f>D36*$D$4</f>
        <v>9.7851020623671534</v>
      </c>
      <c r="E37" s="16">
        <f>E36*$D$4</f>
        <v>9.8615174962155496</v>
      </c>
      <c r="F37" s="16">
        <f>F36*$D$4</f>
        <v>9.9718932354312582</v>
      </c>
      <c r="G37" s="16">
        <f>G36*$D$4</f>
        <v>10.048339048620255</v>
      </c>
    </row>
    <row r="38" spans="1:12" x14ac:dyDescent="0.2">
      <c r="A38" s="2"/>
      <c r="B38" s="2" t="s">
        <v>22</v>
      </c>
      <c r="C38" s="16">
        <f>C36-C37</f>
        <v>166.22886667093192</v>
      </c>
      <c r="D38" s="16">
        <f>D36-D37</f>
        <v>168.12584452612654</v>
      </c>
      <c r="E38" s="16">
        <f>E36-E37</f>
        <v>169.43880061679445</v>
      </c>
      <c r="F38" s="16">
        <f>F36-F37</f>
        <v>171.33525649968252</v>
      </c>
      <c r="G38" s="16">
        <f>G36-G37</f>
        <v>172.6487345626571</v>
      </c>
    </row>
    <row r="39" spans="1:12" x14ac:dyDescent="0.2">
      <c r="A39" s="2"/>
      <c r="B39" s="2" t="s">
        <v>27</v>
      </c>
      <c r="C39" s="16">
        <f>C36*$D$5</f>
        <v>19.349391887621707</v>
      </c>
      <c r="D39" s="16">
        <f>D36*$D$5</f>
        <v>19.570204124734307</v>
      </c>
      <c r="E39" s="16">
        <f>E36*$D$5</f>
        <v>19.723034992431099</v>
      </c>
      <c r="F39" s="16">
        <f>F36*$D$5</f>
        <v>19.943786470862516</v>
      </c>
      <c r="G39" s="16">
        <f>G36*$D$5</f>
        <v>20.09667809724051</v>
      </c>
    </row>
    <row r="40" spans="1:12" x14ac:dyDescent="0.2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">
      <c r="A41" s="2"/>
      <c r="B41" s="2" t="s">
        <v>16</v>
      </c>
      <c r="C41" s="16">
        <f>C40*$D$4</f>
        <v>9.8353781180180704</v>
      </c>
      <c r="D41" s="16">
        <f>D40*$D$4</f>
        <v>9.9399037897850366</v>
      </c>
      <c r="E41" s="16">
        <f>E40*$D$4</f>
        <v>10.012305353257361</v>
      </c>
      <c r="F41" s="16">
        <f>F40*$D$4</f>
        <v>10.11682927199101</v>
      </c>
      <c r="G41" s="16">
        <f>G40*$D$4</f>
        <v>10.189200456122741</v>
      </c>
    </row>
    <row r="42" spans="1:12" x14ac:dyDescent="0.2">
      <c r="A42" s="2"/>
      <c r="B42" s="2" t="s">
        <v>22</v>
      </c>
      <c r="C42" s="16">
        <f>C40-C41</f>
        <v>168.98967857321958</v>
      </c>
      <c r="D42" s="16">
        <f>D40-D41</f>
        <v>170.78561966085201</v>
      </c>
      <c r="E42" s="16">
        <f>E40-E41</f>
        <v>172.02961016051285</v>
      </c>
      <c r="F42" s="16">
        <f>F40-F41</f>
        <v>173.82552112784555</v>
      </c>
      <c r="G42" s="16">
        <f>G40-G41</f>
        <v>175.06898965519983</v>
      </c>
    </row>
    <row r="43" spans="1:12" x14ac:dyDescent="0.2">
      <c r="A43" s="2"/>
      <c r="B43" s="2" t="s">
        <v>27</v>
      </c>
      <c r="C43" s="16">
        <f>C40*$D$5</f>
        <v>19.670756236036141</v>
      </c>
      <c r="D43" s="16">
        <f>D40*$D$5</f>
        <v>19.879807579570073</v>
      </c>
      <c r="E43" s="16">
        <f>E40*$D$5</f>
        <v>20.024610706514721</v>
      </c>
      <c r="F43" s="16">
        <f>F40*$D$5</f>
        <v>20.23365854398202</v>
      </c>
      <c r="G43" s="16">
        <f>G40*$D$5</f>
        <v>20.378400912245482</v>
      </c>
    </row>
    <row r="44" spans="1:12" x14ac:dyDescent="0.2">
      <c r="A44" s="2"/>
      <c r="B44" s="2"/>
      <c r="C44" s="16"/>
      <c r="D44" s="16"/>
      <c r="E44" s="16"/>
      <c r="F44" s="16"/>
      <c r="G44" s="16"/>
    </row>
    <row r="45" spans="1:12" x14ac:dyDescent="0.2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">
      <c r="A46" s="2"/>
      <c r="B46" s="2" t="s">
        <v>16</v>
      </c>
      <c r="C46" s="16">
        <f>C45*$D$4</f>
        <v>9.9997017243281352</v>
      </c>
      <c r="D46" s="16">
        <f>D45*$D$4</f>
        <v>10.098043447250763</v>
      </c>
      <c r="E46" s="16">
        <f>E45*$D$4</f>
        <v>10.166100765018044</v>
      </c>
      <c r="F46" s="16">
        <f>F45*$D$4</f>
        <v>10.264442487940673</v>
      </c>
      <c r="G46" s="16">
        <f>G45*$D$4</f>
        <v>10.332499805707952</v>
      </c>
    </row>
    <row r="47" spans="1:12" x14ac:dyDescent="0.2">
      <c r="A47" s="2"/>
      <c r="B47" s="2" t="s">
        <v>22</v>
      </c>
      <c r="C47" s="16">
        <f>C45-C46</f>
        <v>171.81305689981977</v>
      </c>
      <c r="D47" s="16">
        <f>D45-D46</f>
        <v>173.5027465027631</v>
      </c>
      <c r="E47" s="16">
        <f>E45-E46</f>
        <v>174.67209496258278</v>
      </c>
      <c r="F47" s="16">
        <f>F45-F46</f>
        <v>176.36178456552611</v>
      </c>
      <c r="G47" s="16">
        <f>G45-G46</f>
        <v>177.53113302534572</v>
      </c>
    </row>
    <row r="48" spans="1:12" x14ac:dyDescent="0.2">
      <c r="A48" s="2"/>
      <c r="B48" s="2" t="s">
        <v>27</v>
      </c>
      <c r="C48" s="16">
        <f>C45*$D$5</f>
        <v>19.99940344865627</v>
      </c>
      <c r="D48" s="16">
        <f>D45*$D$5</f>
        <v>20.196086894501526</v>
      </c>
      <c r="E48" s="16">
        <f>E45*$D$5</f>
        <v>20.332201530036087</v>
      </c>
      <c r="F48" s="16">
        <f>F45*$D$5</f>
        <v>20.528884975881347</v>
      </c>
      <c r="G48" s="16">
        <f>G45*$D$5</f>
        <v>20.664999611415904</v>
      </c>
    </row>
    <row r="49" spans="1:7" x14ac:dyDescent="0.2">
      <c r="A49" s="2"/>
      <c r="B49" s="1"/>
      <c r="C49" s="2"/>
      <c r="D49" s="2"/>
      <c r="E49" s="2"/>
      <c r="F49" s="2"/>
      <c r="G49" s="2"/>
    </row>
    <row r="50" spans="1:7" x14ac:dyDescent="0.2">
      <c r="A50" s="2"/>
      <c r="B50" s="1" t="s">
        <v>67</v>
      </c>
      <c r="C50" s="2"/>
      <c r="D50" s="2"/>
      <c r="E50" s="2"/>
      <c r="F50" s="2"/>
      <c r="G50" s="2"/>
    </row>
    <row r="51" spans="1:7" x14ac:dyDescent="0.2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">
      <c r="A52" s="2"/>
      <c r="B52" s="2" t="s">
        <v>16</v>
      </c>
      <c r="C52" s="16">
        <f>C51*$D$4</f>
        <v>11.463628983740824</v>
      </c>
      <c r="D52" s="16">
        <f>D51*$D$4</f>
        <v>11.497255116361588</v>
      </c>
      <c r="E52" s="16">
        <f>E51*$D$4</f>
        <v>11.520519296599797</v>
      </c>
      <c r="F52" s="16">
        <f>F51*$D$4</f>
        <v>11.554148026460314</v>
      </c>
      <c r="G52" s="16">
        <f>G51*$D$4</f>
        <v>11.577448980696451</v>
      </c>
    </row>
    <row r="53" spans="1:7" x14ac:dyDescent="0.2">
      <c r="A53" s="2"/>
      <c r="B53" s="2" t="s">
        <v>22</v>
      </c>
      <c r="C53" s="16">
        <f>C51-C52</f>
        <v>196.96598890245599</v>
      </c>
      <c r="D53" s="16">
        <f>D51-D52</f>
        <v>197.54374699930364</v>
      </c>
      <c r="E53" s="16">
        <f>E51-E52</f>
        <v>197.94346791430561</v>
      </c>
      <c r="F53" s="16">
        <f>F51-F52</f>
        <v>198.52127063645449</v>
      </c>
      <c r="G53" s="16">
        <f>G51-G52</f>
        <v>198.92162339560264</v>
      </c>
    </row>
    <row r="54" spans="1:7" x14ac:dyDescent="0.2">
      <c r="A54" s="2"/>
      <c r="B54" s="2" t="s">
        <v>27</v>
      </c>
      <c r="C54" s="16">
        <f>C51*$D$5</f>
        <v>22.927257967481648</v>
      </c>
      <c r="D54" s="16">
        <f>D51*$D$5</f>
        <v>22.994510232723176</v>
      </c>
      <c r="E54" s="16">
        <f>E51*$D$5</f>
        <v>23.041038593199595</v>
      </c>
      <c r="F54" s="16">
        <f>F51*$D$5</f>
        <v>23.108296052920629</v>
      </c>
      <c r="G54" s="16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58"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workbookViewId="0">
      <selection activeCell="E9" sqref="E9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71</v>
      </c>
    </row>
    <row r="3" spans="1:13" x14ac:dyDescent="0.2">
      <c r="A3" s="2"/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4">
        <f>+'Løntabel oktober 2018'!D7</f>
        <v>2.0299999999999999E-2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8.4344373849589314</v>
      </c>
      <c r="D17" s="16">
        <f>D16*$D$9</f>
        <v>8.5725615950663485</v>
      </c>
      <c r="E17" s="16">
        <f>E16*$D$9</f>
        <v>8.6681919854722516</v>
      </c>
      <c r="F17" s="16">
        <f>F16*$D$9</f>
        <v>8.8063201383715164</v>
      </c>
      <c r="G17" s="16">
        <f>G16*$D$9</f>
        <v>8.9019545490160397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144.91896961429438</v>
      </c>
      <c r="D18" s="16">
        <f>D16-D17</f>
        <v>147.29219467886725</v>
      </c>
      <c r="E18" s="16">
        <f>E16-E17</f>
        <v>148.93529865947778</v>
      </c>
      <c r="F18" s="16">
        <f>F16-F17</f>
        <v>151.30859146838333</v>
      </c>
      <c r="G18" s="16">
        <f>G16-G17</f>
        <v>152.95176452400287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16.868874769917863</v>
      </c>
      <c r="D19" s="16">
        <f>D16*$D$10</f>
        <v>17.145123190132697</v>
      </c>
      <c r="E19" s="16">
        <f>E16*$D$10</f>
        <v>17.336383970944503</v>
      </c>
      <c r="F19" s="16">
        <f>F16*$D$10</f>
        <v>17.612640276743033</v>
      </c>
      <c r="G19" s="16">
        <f>G16*$D$10</f>
        <v>17.803909098032079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9.1033435777597553</v>
      </c>
      <c r="D23" s="16">
        <f>D22*$D$9</f>
        <v>9.2406172952631209</v>
      </c>
      <c r="E23" s="16">
        <f>E22*$D$9</f>
        <v>9.3356705301349816</v>
      </c>
      <c r="F23" s="16">
        <f>F22*$D$9</f>
        <v>9.4729442476383436</v>
      </c>
      <c r="G23" s="16">
        <f>G22*$D$9</f>
        <v>9.5679606362957763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156.41199419969035</v>
      </c>
      <c r="D24" s="16">
        <f>D22-D23</f>
        <v>158.77060625497543</v>
      </c>
      <c r="E24" s="16">
        <f>E22-E23</f>
        <v>160.40379365413739</v>
      </c>
      <c r="F24" s="16">
        <f>F22-F23</f>
        <v>162.76240570942247</v>
      </c>
      <c r="G24" s="16">
        <f>G22-G23</f>
        <v>164.39496002362745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18.206687155519511</v>
      </c>
      <c r="D25" s="16">
        <f>D22*$D$10</f>
        <v>18.481234590526242</v>
      </c>
      <c r="E25" s="16">
        <f>E22*$D$10</f>
        <v>18.671341060269963</v>
      </c>
      <c r="F25" s="16">
        <f>F22*$D$10</f>
        <v>18.945888495276687</v>
      </c>
      <c r="G25" s="16">
        <f>G22*$D$10</f>
        <v>19.135921272591553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9.2500672133266448</v>
      </c>
      <c r="D28" s="16">
        <f>D27*$D$9</f>
        <v>9.3830441046174435</v>
      </c>
      <c r="E28" s="16">
        <f>E27*$D$9</f>
        <v>9.4750945979972059</v>
      </c>
      <c r="F28" s="16">
        <f>F27*$D$9</f>
        <v>9.6081410484167034</v>
      </c>
      <c r="G28" s="16">
        <f>G27*$D$9</f>
        <v>9.7001878492553306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158.93297302897599</v>
      </c>
      <c r="D29" s="16">
        <f>D27-D28</f>
        <v>161.21775779751789</v>
      </c>
      <c r="E29" s="16">
        <f>E27-E28</f>
        <v>162.79935263831561</v>
      </c>
      <c r="F29" s="16">
        <f>F27-F28</f>
        <v>165.0853325591597</v>
      </c>
      <c r="G29" s="16">
        <f>G27-G28</f>
        <v>166.66686395538702</v>
      </c>
      <c r="I29" s="12"/>
      <c r="L29" s="17"/>
    </row>
    <row r="30" spans="1:13" x14ac:dyDescent="0.2">
      <c r="A30" s="2"/>
      <c r="B30" s="2" t="s">
        <v>27</v>
      </c>
      <c r="C30" s="16">
        <f>C27*$D$10</f>
        <v>18.50013442665329</v>
      </c>
      <c r="D30" s="16">
        <f>D27*$D$10</f>
        <v>18.766088209234887</v>
      </c>
      <c r="E30" s="16">
        <f>E27*$D$10</f>
        <v>18.950189195994412</v>
      </c>
      <c r="F30" s="16">
        <f>F27*$D$10</f>
        <v>19.216282096833407</v>
      </c>
      <c r="G30" s="16">
        <f>G27*$D$10</f>
        <v>19.400375698510661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9.4001655428801385</v>
      </c>
      <c r="D33" s="16">
        <f>D32*$D$9</f>
        <v>9.528605388638999</v>
      </c>
      <c r="E33" s="16">
        <f>E32*$D$9</f>
        <v>9.6174794607814924</v>
      </c>
      <c r="F33" s="16">
        <f>F32*$D$9</f>
        <v>9.7458915120176695</v>
      </c>
      <c r="G33" s="16">
        <f>G32*$D$9</f>
        <v>9.8347687856786798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161.51193523675875</v>
      </c>
      <c r="D34" s="16">
        <f>D32-D33</f>
        <v>163.71876531388827</v>
      </c>
      <c r="E34" s="16">
        <f>E32-E33</f>
        <v>165.24578346251838</v>
      </c>
      <c r="F34" s="16">
        <f>F32-F33</f>
        <v>167.4521359792127</v>
      </c>
      <c r="G34" s="16">
        <f>G32-G33</f>
        <v>168.97920913575186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18.800331085760277</v>
      </c>
      <c r="D35" s="16">
        <f>D32*$D$10</f>
        <v>19.057210777277998</v>
      </c>
      <c r="E35" s="16">
        <f>E32*$D$10</f>
        <v>19.234958921562985</v>
      </c>
      <c r="F35" s="16">
        <f>F32*$D$10</f>
        <v>19.491783024035339</v>
      </c>
      <c r="G35" s="16">
        <f>G32*$D$10</f>
        <v>19.66953757135736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9.7106257661323827</v>
      </c>
      <c r="D38" s="16">
        <f>D37*$D$9</f>
        <v>9.8288679143335589</v>
      </c>
      <c r="E38" s="16">
        <f>E37*$D$9</f>
        <v>9.9107207101556352</v>
      </c>
      <c r="F38" s="16">
        <f>F37*$D$9</f>
        <v>10.02896285835681</v>
      </c>
      <c r="G38" s="16">
        <f>G37*$D$9</f>
        <v>10.110784658137673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166.84620634536549</v>
      </c>
      <c r="D39" s="16">
        <f>D37-D38</f>
        <v>168.8778214371857</v>
      </c>
      <c r="E39" s="16">
        <f>E37-E38</f>
        <v>170.28420129267408</v>
      </c>
      <c r="F39" s="16">
        <f>F37-F38</f>
        <v>172.31581638449427</v>
      </c>
      <c r="G39" s="16">
        <f>G37-G38</f>
        <v>173.7216636716382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19.421251532264765</v>
      </c>
      <c r="D40" s="16">
        <f>D37*$D$10</f>
        <v>19.657735828667118</v>
      </c>
      <c r="E40" s="16">
        <f>E37*$D$10</f>
        <v>19.82144142031127</v>
      </c>
      <c r="F40" s="16">
        <f>F37*$D$10</f>
        <v>20.057925716713619</v>
      </c>
      <c r="G40" s="16">
        <f>G37*$D$10</f>
        <v>20.221569316275346</v>
      </c>
    </row>
    <row r="41" spans="1:12" x14ac:dyDescent="0.2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">
      <c r="A42" s="2"/>
      <c r="B42" s="2" t="s">
        <v>16</v>
      </c>
      <c r="C42" s="16">
        <f>C41*$D$9</f>
        <v>9.8710922714702143</v>
      </c>
      <c r="D42" s="16">
        <f>D41*$D$9</f>
        <v>9.9837396342332063</v>
      </c>
      <c r="E42" s="16">
        <f>E41*$D$9</f>
        <v>10.061706301388726</v>
      </c>
      <c r="F42" s="16">
        <f>F41*$D$9</f>
        <v>10.174322668110511</v>
      </c>
      <c r="G42" s="16">
        <f>G41*$D$9</f>
        <v>10.252320331307246</v>
      </c>
    </row>
    <row r="43" spans="1:12" x14ac:dyDescent="0.2">
      <c r="A43" s="2"/>
      <c r="B43" s="2" t="s">
        <v>22</v>
      </c>
      <c r="C43" s="16">
        <f>C41-C42</f>
        <v>169.60331266435185</v>
      </c>
      <c r="D43" s="16">
        <f>D41-D42</f>
        <v>171.53879917000688</v>
      </c>
      <c r="E43" s="16">
        <f>E41-E42</f>
        <v>172.87840826931537</v>
      </c>
      <c r="F43" s="16">
        <f>F41-F42</f>
        <v>174.81336220662607</v>
      </c>
      <c r="G43" s="16">
        <f>G41-G42</f>
        <v>176.15350387427901</v>
      </c>
    </row>
    <row r="44" spans="1:12" x14ac:dyDescent="0.2">
      <c r="A44" s="2"/>
      <c r="B44" s="2" t="s">
        <v>27</v>
      </c>
      <c r="C44" s="16">
        <f>C41*$D$10</f>
        <v>19.742184542940429</v>
      </c>
      <c r="D44" s="16">
        <f>D41*$D$10</f>
        <v>19.967479268466413</v>
      </c>
      <c r="E44" s="16">
        <f>E41*$D$10</f>
        <v>20.123412602777453</v>
      </c>
      <c r="F44" s="16">
        <f>F41*$D$10</f>
        <v>20.348645336221022</v>
      </c>
      <c r="G44" s="16">
        <f>G41*$D$10</f>
        <v>20.504640662614491</v>
      </c>
    </row>
    <row r="45" spans="1:12" x14ac:dyDescent="0.2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">
      <c r="A46" s="2"/>
      <c r="B46" s="2" t="s">
        <v>16</v>
      </c>
      <c r="C46" s="16">
        <f>C45*$D$9</f>
        <v>10.035036293813837</v>
      </c>
      <c r="D46" s="16">
        <f>D45*$D$9</f>
        <v>10.141683836717673</v>
      </c>
      <c r="E46" s="16">
        <f>E45*$D$9</f>
        <v>10.215555151928484</v>
      </c>
      <c r="F46" s="16">
        <f>F45*$D$9</f>
        <v>10.322200906212428</v>
      </c>
      <c r="G46" s="16">
        <f>G45*$D$9</f>
        <v>10.396041225382032</v>
      </c>
    </row>
    <row r="47" spans="1:12" x14ac:dyDescent="0.2">
      <c r="A47" s="2"/>
      <c r="B47" s="2" t="s">
        <v>22</v>
      </c>
      <c r="C47" s="16">
        <f>C45-C46</f>
        <v>172.42016904825593</v>
      </c>
      <c r="D47" s="16">
        <f>D45-D46</f>
        <v>174.2525677399673</v>
      </c>
      <c r="E47" s="16">
        <f>E45-E46</f>
        <v>175.52181124677122</v>
      </c>
      <c r="F47" s="16">
        <f>F45-F46</f>
        <v>177.35417920674081</v>
      </c>
      <c r="G47" s="16">
        <f>G45-G46</f>
        <v>178.62289014520036</v>
      </c>
    </row>
    <row r="48" spans="1:12" x14ac:dyDescent="0.2">
      <c r="A48" s="2"/>
      <c r="B48" s="2" t="s">
        <v>27</v>
      </c>
      <c r="C48" s="16">
        <f>C45*$D$10</f>
        <v>20.070072587627674</v>
      </c>
      <c r="D48" s="16">
        <f>D45*$D$10</f>
        <v>20.283367673435347</v>
      </c>
      <c r="E48" s="16">
        <f>E45*$D$10</f>
        <v>20.431110303856968</v>
      </c>
      <c r="F48" s="16">
        <f>F45*$D$10</f>
        <v>20.644401812424857</v>
      </c>
      <c r="G48" s="16">
        <f>G45*$D$10</f>
        <v>20.792082450764063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">
      <c r="A51" s="2"/>
      <c r="B51" s="2" t="s">
        <v>16</v>
      </c>
      <c r="C51" s="16">
        <f>C50*$D$9</f>
        <v>10.202695669331996</v>
      </c>
      <c r="D51" s="16">
        <f>D50*$D$9</f>
        <v>10.303033729229954</v>
      </c>
      <c r="E51" s="16">
        <f>E50*$D$9</f>
        <v>10.372472610547911</v>
      </c>
      <c r="F51" s="16">
        <f>F50*$D$9</f>
        <v>10.472810670445869</v>
      </c>
      <c r="G51" s="16">
        <f>G50*$D$9</f>
        <v>10.542249551763824</v>
      </c>
    </row>
    <row r="52" spans="1:7" x14ac:dyDescent="0.2">
      <c r="A52" s="2"/>
      <c r="B52" s="2" t="s">
        <v>22</v>
      </c>
      <c r="C52" s="16">
        <f>C50-C51</f>
        <v>175.3008619548861</v>
      </c>
      <c r="D52" s="16">
        <f>D50-D51</f>
        <v>177.02485225676921</v>
      </c>
      <c r="E52" s="16">
        <f>E50-E51</f>
        <v>178.21793849032321</v>
      </c>
      <c r="F52" s="16">
        <f>F50-F51</f>
        <v>179.94192879220628</v>
      </c>
      <c r="G52" s="16">
        <f>G50-G51</f>
        <v>181.13501502576025</v>
      </c>
    </row>
    <row r="53" spans="1:7" x14ac:dyDescent="0.2">
      <c r="A53" s="2"/>
      <c r="B53" s="2" t="s">
        <v>27</v>
      </c>
      <c r="C53" s="16">
        <f>C50*$D$10</f>
        <v>20.405391338663993</v>
      </c>
      <c r="D53" s="16">
        <f>D50*$D$10</f>
        <v>20.606067458459908</v>
      </c>
      <c r="E53" s="16">
        <f>E50*$D$10</f>
        <v>20.744945221095822</v>
      </c>
      <c r="F53" s="16">
        <f>F50*$D$10</f>
        <v>20.945621340891737</v>
      </c>
      <c r="G53" s="16">
        <f>G50*$D$10</f>
        <v>21.084499103527648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">
      <c r="A57" s="2"/>
      <c r="B57" s="2" t="s">
        <v>16</v>
      </c>
      <c r="C57" s="16">
        <f>C56*$D$9</f>
        <v>11.696340652110763</v>
      </c>
      <c r="D57" s="16">
        <f>D56*$D$9</f>
        <v>11.730649395223727</v>
      </c>
      <c r="E57" s="16">
        <f>E56*$D$9</f>
        <v>11.754385838320772</v>
      </c>
      <c r="F57" s="16">
        <f>F56*$D$9</f>
        <v>11.788697231397459</v>
      </c>
      <c r="G57" s="16">
        <f>G56*$D$9</f>
        <v>11.812471195004589</v>
      </c>
    </row>
    <row r="58" spans="1:7" x14ac:dyDescent="0.2">
      <c r="A58" s="2"/>
      <c r="B58" s="2" t="s">
        <v>22</v>
      </c>
      <c r="C58" s="16">
        <f>C56-C57</f>
        <v>200.96439847717582</v>
      </c>
      <c r="D58" s="16">
        <f>D56-D57</f>
        <v>201.55388506338949</v>
      </c>
      <c r="E58" s="16">
        <f>E56-E57</f>
        <v>201.96172031296601</v>
      </c>
      <c r="F58" s="16">
        <f>F56-F57</f>
        <v>202.55125243037452</v>
      </c>
      <c r="G58" s="16">
        <f>G56-G57</f>
        <v>202.95973235053339</v>
      </c>
    </row>
    <row r="59" spans="1:7" x14ac:dyDescent="0.2">
      <c r="A59" s="2"/>
      <c r="B59" s="2" t="s">
        <v>27</v>
      </c>
      <c r="C59" s="16">
        <f>C56*$D$10</f>
        <v>23.392681304221526</v>
      </c>
      <c r="D59" s="16">
        <f>D56*$D$10</f>
        <v>23.461298790447454</v>
      </c>
      <c r="E59" s="16">
        <f>E56*$D$10</f>
        <v>23.508771676641544</v>
      </c>
      <c r="F59" s="16">
        <f>F56*$D$10</f>
        <v>23.577394462794917</v>
      </c>
      <c r="G59" s="16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81</v>
      </c>
      <c r="D62" s="16">
        <v>-0.21</v>
      </c>
      <c r="F62" s="22"/>
      <c r="G62" s="22"/>
    </row>
    <row r="63" spans="1:15" x14ac:dyDescent="0.2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tabSelected="1"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72</v>
      </c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3">
        <f>+'Løntabel oktober 2019'!D7</f>
        <v>3.2343428403410757E-2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2019'!C15/160.33</f>
        <v>158.31338193895277</v>
      </c>
      <c r="D16" s="6">
        <f>+'Løntabel oktober 2019'!D15/160.33</f>
        <v>160.90595685909463</v>
      </c>
      <c r="E16" s="6">
        <f>+'Løntabel oktober 2019'!E15/160.33</f>
        <v>162.70092786075259</v>
      </c>
      <c r="F16" s="6">
        <f>+'Løntabel oktober 2019'!F15/160.33</f>
        <v>165.29357678662637</v>
      </c>
      <c r="G16" s="6">
        <f>+'Løntabel oktober 2019'!G15/160.33</f>
        <v>167.08862324768282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8.7072360066424022</v>
      </c>
      <c r="D17" s="16">
        <f>D16*$D$9</f>
        <v>8.849827627250205</v>
      </c>
      <c r="E17" s="16">
        <f>E16*$D$9</f>
        <v>8.9485510323413919</v>
      </c>
      <c r="F17" s="16">
        <f>F16*$D$9</f>
        <v>9.0911467232644512</v>
      </c>
      <c r="G17" s="16">
        <f>G16*$D$9</f>
        <v>9.1898742786225558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149.60614593231037</v>
      </c>
      <c r="D18" s="16">
        <f>D16-D17</f>
        <v>152.05612923184444</v>
      </c>
      <c r="E18" s="16">
        <f>E16-E17</f>
        <v>153.7523768284112</v>
      </c>
      <c r="F18" s="16">
        <f>F16-F17</f>
        <v>156.20243006336193</v>
      </c>
      <c r="G18" s="16">
        <f>G16-G17</f>
        <v>157.89874896906025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17.414472013284804</v>
      </c>
      <c r="D19" s="16">
        <f>D16*$D$10</f>
        <v>17.69965525450041</v>
      </c>
      <c r="E19" s="16">
        <f>E16*$D$10</f>
        <v>17.897102064682784</v>
      </c>
      <c r="F19" s="16">
        <f>F16*$D$10</f>
        <v>18.182293446528902</v>
      </c>
      <c r="G19" s="16">
        <f>G16*$D$10</f>
        <v>18.379748557245112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2019'!C21/160.33</f>
        <v>170.86867125452139</v>
      </c>
      <c r="D22" s="6">
        <f>+'Løntabel oktober 2019'!D21/160.33</f>
        <v>173.44528253010509</v>
      </c>
      <c r="E22" s="6">
        <f>+'Løntabel oktober 2019'!E21/160.33</f>
        <v>175.22942039134966</v>
      </c>
      <c r="F22" s="6">
        <f>+'Løntabel oktober 2019'!F21/160.33</f>
        <v>177.80603166693339</v>
      </c>
      <c r="G22" s="6">
        <f>+'Løntabel oktober 2019'!G21/160.33</f>
        <v>179.58947792913565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9.3977769189986766</v>
      </c>
      <c r="D23" s="16">
        <f>D22*$D$9</f>
        <v>9.5394905391557803</v>
      </c>
      <c r="E23" s="16">
        <f>E22*$D$9</f>
        <v>9.6376181215242323</v>
      </c>
      <c r="F23" s="16">
        <f>F22*$D$9</f>
        <v>9.7793317416813359</v>
      </c>
      <c r="G23" s="16">
        <f>G22*$D$9</f>
        <v>9.8774212861024608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161.4708943355227</v>
      </c>
      <c r="D24" s="16">
        <f>D22-D23</f>
        <v>163.9057919909493</v>
      </c>
      <c r="E24" s="16">
        <f>E22-E23</f>
        <v>165.59180226982542</v>
      </c>
      <c r="F24" s="16">
        <f>F22-F23</f>
        <v>168.02669992525205</v>
      </c>
      <c r="G24" s="16">
        <f>G22-G23</f>
        <v>169.71205664303318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18.795553837997353</v>
      </c>
      <c r="D25" s="16">
        <f>D22*$D$10</f>
        <v>19.078981078311561</v>
      </c>
      <c r="E25" s="16">
        <f>E22*$D$10</f>
        <v>19.275236243048465</v>
      </c>
      <c r="F25" s="16">
        <f>F22*$D$10</f>
        <v>19.558663483362672</v>
      </c>
      <c r="G25" s="16">
        <f>G22*$D$10</f>
        <v>19.754842572204922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2019'!C26/160.33</f>
        <v>173.6226563630475</v>
      </c>
      <c r="D27" s="6">
        <f>+'Løntabel oktober 2019'!D26/160.33</f>
        <v>176.11861672402148</v>
      </c>
      <c r="E27" s="6">
        <f>+'Løntabel oktober 2019'!E26/160.33</f>
        <v>177.84639348623764</v>
      </c>
      <c r="F27" s="6">
        <f>+'Løntabel oktober 2019'!F26/160.33</f>
        <v>180.34365946374618</v>
      </c>
      <c r="G27" s="6">
        <f>+'Løntabel oktober 2019'!G26/160.33</f>
        <v>182.07136691740644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9.549246099967613</v>
      </c>
      <c r="D28" s="16">
        <f>D27*$D$9</f>
        <v>9.6865239198211821</v>
      </c>
      <c r="E28" s="16">
        <f>E27*$D$9</f>
        <v>9.7815516417430697</v>
      </c>
      <c r="F28" s="16">
        <f>F27*$D$9</f>
        <v>9.9189012705060406</v>
      </c>
      <c r="G28" s="16">
        <f>G27*$D$9</f>
        <v>10.013925180457354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164.07341026307989</v>
      </c>
      <c r="D29" s="16">
        <f>D27-D28</f>
        <v>166.43209280420029</v>
      </c>
      <c r="E29" s="16">
        <f>E27-E28</f>
        <v>168.06484184449457</v>
      </c>
      <c r="F29" s="16">
        <f>F27-F28</f>
        <v>170.42475819324014</v>
      </c>
      <c r="G29" s="16">
        <f>G27-G28</f>
        <v>172.05744173694907</v>
      </c>
      <c r="I29" s="12"/>
      <c r="L29" s="17"/>
    </row>
    <row r="30" spans="1:13" x14ac:dyDescent="0.2">
      <c r="A30" s="2"/>
      <c r="B30" s="2" t="s">
        <v>27</v>
      </c>
      <c r="C30" s="16">
        <f>C27*$D$10</f>
        <v>19.098492199935226</v>
      </c>
      <c r="D30" s="16">
        <f>D27*$D$10</f>
        <v>19.373047839642364</v>
      </c>
      <c r="E30" s="16">
        <f>E27*$D$10</f>
        <v>19.563103283486139</v>
      </c>
      <c r="F30" s="16">
        <f>F27*$D$10</f>
        <v>19.837802541012081</v>
      </c>
      <c r="G30" s="16">
        <f>G27*$D$10</f>
        <v>20.027850360914709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2019'!C31/160.33</f>
        <v>176.43998407448166</v>
      </c>
      <c r="D32" s="6">
        <f>+'Løntabel oktober 2019'!D31/160.33</f>
        <v>178.85078463292362</v>
      </c>
      <c r="E32" s="6">
        <f>+'Løntabel oktober 2019'!E31/160.33</f>
        <v>180.51894034804636</v>
      </c>
      <c r="F32" s="6">
        <f>+'Løntabel oktober 2019'!F31/160.33</f>
        <v>182.9292192066186</v>
      </c>
      <c r="G32" s="6">
        <f>+'Løntabel oktober 2019'!G31/160.33</f>
        <v>184.59743501386137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9.7041991240964904</v>
      </c>
      <c r="D33" s="16">
        <f>D32*$D$9</f>
        <v>9.836793154810799</v>
      </c>
      <c r="E33" s="16">
        <f>E32*$D$9</f>
        <v>9.9285417191425491</v>
      </c>
      <c r="F33" s="16">
        <f>F32*$D$9</f>
        <v>10.061107056364023</v>
      </c>
      <c r="G33" s="16">
        <f>G32*$D$9</f>
        <v>10.152858925762375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166.73578495038515</v>
      </c>
      <c r="D34" s="16">
        <f>D32-D33</f>
        <v>169.01399147811281</v>
      </c>
      <c r="E34" s="16">
        <f>E32-E33</f>
        <v>170.59039862890381</v>
      </c>
      <c r="F34" s="16">
        <f>F32-F33</f>
        <v>172.86811215025457</v>
      </c>
      <c r="G34" s="16">
        <f>G32-G33</f>
        <v>174.44457608809898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19.408398248192981</v>
      </c>
      <c r="D35" s="16">
        <f>D32*$D$10</f>
        <v>19.673586309621598</v>
      </c>
      <c r="E35" s="16">
        <f>E32*$D$10</f>
        <v>19.857083438285098</v>
      </c>
      <c r="F35" s="16">
        <f>F32*$D$10</f>
        <v>20.122214112728045</v>
      </c>
      <c r="G35" s="16">
        <f>G32*$D$10</f>
        <v>20.305717851524751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2019'!C36/160.33</f>
        <v>182.2672853700291</v>
      </c>
      <c r="D37" s="6">
        <f>+'Løntabel oktober 2019'!D36/160.33</f>
        <v>184.48667636377067</v>
      </c>
      <c r="E37" s="6">
        <f>+'Løntabel oktober 2019'!E36/160.33</f>
        <v>186.02304356128641</v>
      </c>
      <c r="F37" s="6">
        <f>+'Løntabel oktober 2019'!F36/160.33</f>
        <v>188.24243455502796</v>
      </c>
      <c r="G37" s="6">
        <f>+'Løntabel oktober 2019'!G36/160.33</f>
        <v>189.77821996055366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10.024700695351601</v>
      </c>
      <c r="D38" s="16">
        <f>D37*$D$9</f>
        <v>10.146767200007387</v>
      </c>
      <c r="E38" s="16">
        <f>E37*$D$9</f>
        <v>10.231267395870752</v>
      </c>
      <c r="F38" s="16">
        <f>F37*$D$9</f>
        <v>10.353333900526538</v>
      </c>
      <c r="G38" s="16">
        <f>G37*$D$9</f>
        <v>10.437802097830451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172.24258467467749</v>
      </c>
      <c r="D39" s="16">
        <f>D37-D38</f>
        <v>174.33990916376328</v>
      </c>
      <c r="E39" s="16">
        <f>E37-E38</f>
        <v>175.79177616541565</v>
      </c>
      <c r="F39" s="16">
        <f>F37-F38</f>
        <v>177.88910065450142</v>
      </c>
      <c r="G39" s="16">
        <f>G37-G38</f>
        <v>179.3404178627232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20.049401390703203</v>
      </c>
      <c r="D40" s="16">
        <f>D37*$D$10</f>
        <v>20.293534400014774</v>
      </c>
      <c r="E40" s="16">
        <f>E37*$D$10</f>
        <v>20.462534791741504</v>
      </c>
      <c r="F40" s="16">
        <f>F37*$D$10</f>
        <v>20.706667801053076</v>
      </c>
      <c r="G40" s="16">
        <f>G37*$D$10</f>
        <v>20.875604195660902</v>
      </c>
    </row>
    <row r="41" spans="1:12" x14ac:dyDescent="0.2">
      <c r="A41" s="4">
        <v>29</v>
      </c>
      <c r="B41" s="5" t="s">
        <v>10</v>
      </c>
      <c r="C41" s="6">
        <f>+'Løntabel oktober 2019'!C40/160.33</f>
        <v>185.27922250210858</v>
      </c>
      <c r="D41" s="6">
        <f>+'Løntabel oktober 2019'!D40/160.33</f>
        <v>187.39360004166036</v>
      </c>
      <c r="E41" s="6">
        <f>+'Løntabel oktober 2019'!E40/160.33</f>
        <v>188.85702506843344</v>
      </c>
      <c r="F41" s="6">
        <f>+'Løntabel oktober 2019'!F40/160.33</f>
        <v>190.97082081599532</v>
      </c>
      <c r="G41" s="6">
        <f>+'Løntabel oktober 2019'!G40/160.33</f>
        <v>192.43482763475842</v>
      </c>
    </row>
    <row r="42" spans="1:12" x14ac:dyDescent="0.2">
      <c r="A42" s="2"/>
      <c r="B42" s="2" t="s">
        <v>16</v>
      </c>
      <c r="C42" s="16">
        <f>C41*$D$9</f>
        <v>10.190357237615972</v>
      </c>
      <c r="D42" s="16">
        <f>D41*$D$9</f>
        <v>10.30664800229132</v>
      </c>
      <c r="E42" s="16">
        <f>E41*$D$9</f>
        <v>10.38713637876384</v>
      </c>
      <c r="F42" s="16">
        <f>F41*$D$9</f>
        <v>10.503395144879743</v>
      </c>
      <c r="G42" s="16">
        <f>G41*$D$9</f>
        <v>10.583915519911713</v>
      </c>
    </row>
    <row r="43" spans="1:12" x14ac:dyDescent="0.2">
      <c r="A43" s="2"/>
      <c r="B43" s="2" t="s">
        <v>22</v>
      </c>
      <c r="C43" s="16">
        <f>C41-C42</f>
        <v>175.0888652644926</v>
      </c>
      <c r="D43" s="16">
        <f>D41-D42</f>
        <v>177.08695203936904</v>
      </c>
      <c r="E43" s="16">
        <f>E41-E42</f>
        <v>178.4698886896696</v>
      </c>
      <c r="F43" s="16">
        <f>F41-F42</f>
        <v>180.46742567111559</v>
      </c>
      <c r="G43" s="16">
        <f>G41-G42</f>
        <v>181.85091211484672</v>
      </c>
    </row>
    <row r="44" spans="1:12" x14ac:dyDescent="0.2">
      <c r="A44" s="2"/>
      <c r="B44" s="2" t="s">
        <v>27</v>
      </c>
      <c r="C44" s="16">
        <f>C41*$D$10</f>
        <v>20.380714475231944</v>
      </c>
      <c r="D44" s="16">
        <f>D41*$D$10</f>
        <v>20.61329600458264</v>
      </c>
      <c r="E44" s="16">
        <f>E41*$D$10</f>
        <v>20.77427275752768</v>
      </c>
      <c r="F44" s="16">
        <f>F41*$D$10</f>
        <v>21.006790289759486</v>
      </c>
      <c r="G44" s="16">
        <f>G41*$D$10</f>
        <v>21.167831039823426</v>
      </c>
    </row>
    <row r="45" spans="1:12" x14ac:dyDescent="0.2">
      <c r="A45" s="4">
        <v>30</v>
      </c>
      <c r="B45" s="5" t="s">
        <v>10</v>
      </c>
      <c r="C45" s="6">
        <f>+'Løntabel oktober 2019'!C44/160.33</f>
        <v>188.35643221288061</v>
      </c>
      <c r="D45" s="6">
        <f>+'Løntabel oktober 2019'!D44/160.33</f>
        <v>190.35819385055595</v>
      </c>
      <c r="E45" s="6">
        <f>+'Løntabel oktober 2019'!E44/160.33</f>
        <v>191.74474961065414</v>
      </c>
      <c r="F45" s="6">
        <f>+'Løntabel oktober 2019'!F44/160.33</f>
        <v>193.74647767614783</v>
      </c>
      <c r="G45" s="6">
        <f>+'Løntabel oktober 2019'!G44/160.33</f>
        <v>195.13245164425604</v>
      </c>
    </row>
    <row r="46" spans="1:12" x14ac:dyDescent="0.2">
      <c r="A46" s="2"/>
      <c r="B46" s="2" t="s">
        <v>16</v>
      </c>
      <c r="C46" s="16">
        <f>C45*$D$9</f>
        <v>10.359603771708434</v>
      </c>
      <c r="D46" s="16">
        <f>D45*$D$9</f>
        <v>10.469700661780577</v>
      </c>
      <c r="E46" s="16">
        <f>E45*$D$9</f>
        <v>10.545961228585977</v>
      </c>
      <c r="F46" s="16">
        <f>F45*$D$9</f>
        <v>10.656056272188131</v>
      </c>
      <c r="G46" s="16">
        <f>G45*$D$9</f>
        <v>10.732284840434081</v>
      </c>
    </row>
    <row r="47" spans="1:12" x14ac:dyDescent="0.2">
      <c r="A47" s="2"/>
      <c r="B47" s="2" t="s">
        <v>22</v>
      </c>
      <c r="C47" s="16">
        <f>C45-C46</f>
        <v>177.99682844117217</v>
      </c>
      <c r="D47" s="16">
        <f>D45-D46</f>
        <v>179.88849318877539</v>
      </c>
      <c r="E47" s="16">
        <f>E45-E46</f>
        <v>181.19878838206816</v>
      </c>
      <c r="F47" s="16">
        <f>F45-F46</f>
        <v>183.09042140395971</v>
      </c>
      <c r="G47" s="16">
        <f>G45-G46</f>
        <v>184.40016680382195</v>
      </c>
    </row>
    <row r="48" spans="1:12" x14ac:dyDescent="0.2">
      <c r="A48" s="2"/>
      <c r="B48" s="2" t="s">
        <v>27</v>
      </c>
      <c r="C48" s="16">
        <f>C45*$D$10</f>
        <v>20.719207543416868</v>
      </c>
      <c r="D48" s="16">
        <f>D45*$D$10</f>
        <v>20.939401323561153</v>
      </c>
      <c r="E48" s="16">
        <f>E45*$D$10</f>
        <v>21.091922457171954</v>
      </c>
      <c r="F48" s="16">
        <f>F45*$D$10</f>
        <v>21.312112544376262</v>
      </c>
      <c r="G48" s="16">
        <f>G45*$D$10</f>
        <v>21.464569680868163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2019'!C49/160.33</f>
        <v>191.50337865881497</v>
      </c>
      <c r="D50" s="6">
        <f>+'Løntabel oktober 2019'!D49/160.33</f>
        <v>193.3867120543496</v>
      </c>
      <c r="E50" s="6">
        <f>+'Løntabel oktober 2019'!E49/160.33</f>
        <v>194.69007155988194</v>
      </c>
      <c r="F50" s="6">
        <f>+'Løntabel oktober 2019'!F49/160.33</f>
        <v>196.57340495541652</v>
      </c>
      <c r="G50" s="6">
        <f>+'Løntabel oktober 2019'!G49/160.33</f>
        <v>197.87676446094883</v>
      </c>
    </row>
    <row r="51" spans="1:7" x14ac:dyDescent="0.2">
      <c r="A51" s="2"/>
      <c r="B51" s="2" t="s">
        <v>16</v>
      </c>
      <c r="C51" s="16">
        <f>C50*$D$9</f>
        <v>10.532685826234824</v>
      </c>
      <c r="D51" s="16">
        <f>D50*$D$9</f>
        <v>10.636269162989228</v>
      </c>
      <c r="E51" s="16">
        <f>E50*$D$9</f>
        <v>10.707953935793507</v>
      </c>
      <c r="F51" s="16">
        <f>F50*$D$9</f>
        <v>10.811537272547909</v>
      </c>
      <c r="G51" s="16">
        <f>G50*$D$9</f>
        <v>10.883222045352186</v>
      </c>
    </row>
    <row r="52" spans="1:7" x14ac:dyDescent="0.2">
      <c r="A52" s="2"/>
      <c r="B52" s="2" t="s">
        <v>22</v>
      </c>
      <c r="C52" s="16">
        <f>C50-C51</f>
        <v>180.97069283258014</v>
      </c>
      <c r="D52" s="16">
        <f>D50-D51</f>
        <v>182.75044289136036</v>
      </c>
      <c r="E52" s="16">
        <f>E50-E51</f>
        <v>183.98211762408843</v>
      </c>
      <c r="F52" s="16">
        <f>F50-F51</f>
        <v>185.76186768286863</v>
      </c>
      <c r="G52" s="16">
        <f>G50-G51</f>
        <v>186.99354241559664</v>
      </c>
    </row>
    <row r="53" spans="1:7" x14ac:dyDescent="0.2">
      <c r="A53" s="2"/>
      <c r="B53" s="2" t="s">
        <v>27</v>
      </c>
      <c r="C53" s="16">
        <f>C50*$D$10</f>
        <v>21.065371652469647</v>
      </c>
      <c r="D53" s="16">
        <f>D50*$D$10</f>
        <v>21.272538325978456</v>
      </c>
      <c r="E53" s="16">
        <f>E50*$D$10</f>
        <v>21.415907871587013</v>
      </c>
      <c r="F53" s="16">
        <f>F50*$D$10</f>
        <v>21.623074545095818</v>
      </c>
      <c r="G53" s="16">
        <f>G50*$D$10</f>
        <v>21.766444090704372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2019'!C55/160.33</f>
        <v>219.53891651953106</v>
      </c>
      <c r="D56" s="6">
        <f>+'Løntabel oktober 2019'!D55/160.33</f>
        <v>220.18288752843017</v>
      </c>
      <c r="E56" s="6">
        <f>+'Løntabel oktober 2019'!E55/160.33</f>
        <v>220.62841772924665</v>
      </c>
      <c r="F56" s="6">
        <f>+'Løntabel oktober 2019'!F55/160.33</f>
        <v>221.27243847764817</v>
      </c>
      <c r="G56" s="6">
        <f>+'Løntabel oktober 2019'!G55/160.33</f>
        <v>221.71867293395582</v>
      </c>
    </row>
    <row r="57" spans="1:7" x14ac:dyDescent="0.2">
      <c r="A57" s="2"/>
      <c r="B57" s="2" t="s">
        <v>16</v>
      </c>
      <c r="C57" s="16">
        <f>C56*$D$9</f>
        <v>12.074640408574208</v>
      </c>
      <c r="D57" s="16">
        <f>D56*$D$9</f>
        <v>12.11005881406366</v>
      </c>
      <c r="E57" s="16">
        <f>E56*$D$9</f>
        <v>12.134562975108565</v>
      </c>
      <c r="F57" s="16">
        <f>F56*$D$9</f>
        <v>12.169984116270649</v>
      </c>
      <c r="G57" s="16">
        <f>G56*$D$9</f>
        <v>12.194527011367571</v>
      </c>
    </row>
    <row r="58" spans="1:7" x14ac:dyDescent="0.2">
      <c r="A58" s="2"/>
      <c r="B58" s="2" t="s">
        <v>22</v>
      </c>
      <c r="C58" s="16">
        <f>C56-C57</f>
        <v>207.46427611095686</v>
      </c>
      <c r="D58" s="16">
        <f>D56-D57</f>
        <v>208.07282871436652</v>
      </c>
      <c r="E58" s="16">
        <f>E56-E57</f>
        <v>208.49385475413808</v>
      </c>
      <c r="F58" s="16">
        <f>F56-F57</f>
        <v>209.10245436137751</v>
      </c>
      <c r="G58" s="16">
        <f>G56-G57</f>
        <v>209.52414592258825</v>
      </c>
    </row>
    <row r="59" spans="1:7" x14ac:dyDescent="0.2">
      <c r="A59" s="2"/>
      <c r="B59" s="2" t="s">
        <v>27</v>
      </c>
      <c r="C59" s="16">
        <f>C56*$D$10</f>
        <v>24.149280817148416</v>
      </c>
      <c r="D59" s="16">
        <f>D56*$D$10</f>
        <v>24.220117628127319</v>
      </c>
      <c r="E59" s="16">
        <f>E56*$D$10</f>
        <v>24.269125950217131</v>
      </c>
      <c r="F59" s="16">
        <f>F56*$D$10</f>
        <v>24.339968232541299</v>
      </c>
      <c r="G59" s="16">
        <f>G56*$D$10</f>
        <v>24.389054022735142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+C15/'Løntabel oktober 2019'!C15-1</f>
        <v>1.2816861293078796E-2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25707.707028033125</v>
      </c>
      <c r="D15" s="6">
        <f>+'Løntabel oktober 2017'!D10*(100%+'Løntabel oktober 2018'!$E$63+'Løntabel oktober 2019'!$E$63+$E$63)</f>
        <v>26128.702118144549</v>
      </c>
      <c r="E15" s="6">
        <f>+'Løntabel oktober 2017'!E10*(100%+'Løntabel oktober 2018'!$E$63+'Løntabel oktober 2019'!$E$63+$E$63)</f>
        <v>26420.178353882038</v>
      </c>
      <c r="F15" s="6">
        <f>+'Løntabel oktober 2017'!F10*(100%+'Løntabel oktober 2018'!$E$63+'Løntabel oktober 2019'!$E$63+$E$63)</f>
        <v>26841.185461408862</v>
      </c>
      <c r="G15" s="6">
        <f>+'Løntabel oktober 2017'!G10*(100%+'Løntabel oktober 2018'!$E$63+'Løntabel oktober 2019'!$E$63+$E$63)</f>
        <v>27132.673950615303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1413.923886541822</v>
      </c>
      <c r="D16" s="16">
        <f t="shared" ref="D16:G16" si="0">D15*$D$9</f>
        <v>1437.0786164979502</v>
      </c>
      <c r="E16" s="16">
        <f t="shared" si="0"/>
        <v>1453.1098094635122</v>
      </c>
      <c r="F16" s="16">
        <f t="shared" si="0"/>
        <v>1476.2652003774874</v>
      </c>
      <c r="G16" s="16">
        <f t="shared" si="0"/>
        <v>1492.2970672838417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24293.783141491302</v>
      </c>
      <c r="D17" s="16">
        <f>D15-D16</f>
        <v>24691.623501646598</v>
      </c>
      <c r="E17" s="16">
        <f>E15-E16</f>
        <v>24967.068544418526</v>
      </c>
      <c r="F17" s="16">
        <f>F15-F16</f>
        <v>25364.920261031373</v>
      </c>
      <c r="G17" s="16">
        <f>G15-G16</f>
        <v>25640.376883331461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2827.8477730836439</v>
      </c>
      <c r="D18" s="16">
        <f>D15*$D$10</f>
        <v>2874.1572329959004</v>
      </c>
      <c r="E18" s="16">
        <f>E15*$D$10</f>
        <v>2906.2196189270244</v>
      </c>
      <c r="F18" s="16">
        <f>F15*$D$10</f>
        <v>2952.5304007549748</v>
      </c>
      <c r="G18" s="16">
        <f>G15*$D$10</f>
        <v>2984.5941345676833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27746.496771665126</v>
      </c>
      <c r="D21" s="6">
        <f>+'Løntabel oktober 2017'!D16*(100%+'Løntabel oktober 2018'!$E$63+'Løntabel oktober 2019'!$E$63+$E$63)</f>
        <v>28164.899606514398</v>
      </c>
      <c r="E21" s="6">
        <f>+'Løntabel oktober 2017'!E16*(100%+'Løntabel oktober 2018'!$E$63+'Løntabel oktober 2019'!$E$63+$E$63)</f>
        <v>28454.616703532658</v>
      </c>
      <c r="F21" s="6">
        <f>+'Løntabel oktober 2017'!F16*(100%+'Løntabel oktober 2018'!$E$63+'Løntabel oktober 2019'!$E$63+$E$63)</f>
        <v>28873.019538381926</v>
      </c>
      <c r="G21" s="6">
        <f>+'Løntabel oktober 2017'!G16*(100%+'Løntabel oktober 2018'!$E$63+'Løntabel oktober 2019'!$E$63+$E$63)</f>
        <v>29162.624330139934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1526.0573224415818</v>
      </c>
      <c r="D22" s="16">
        <f t="shared" ref="D22:G22" si="1">D21*$D$9</f>
        <v>1549.0694783582919</v>
      </c>
      <c r="E22" s="16">
        <f t="shared" si="1"/>
        <v>1565.0039186942961</v>
      </c>
      <c r="F22" s="16">
        <f t="shared" si="1"/>
        <v>1588.0160746110059</v>
      </c>
      <c r="G22" s="16">
        <f t="shared" si="1"/>
        <v>1603.9443381576964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26220.439449223544</v>
      </c>
      <c r="D23" s="16">
        <f>D21-D22</f>
        <v>26615.830128156107</v>
      </c>
      <c r="E23" s="16">
        <f>E21-E22</f>
        <v>26889.612784838362</v>
      </c>
      <c r="F23" s="16">
        <f>F21-F22</f>
        <v>27285.003463770921</v>
      </c>
      <c r="G23" s="16">
        <f>G21-G22</f>
        <v>27558.679991982237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3052.1146448831637</v>
      </c>
      <c r="D24" s="16">
        <f>D21*$D$10</f>
        <v>3098.1389567165838</v>
      </c>
      <c r="E24" s="16">
        <f>E21*$D$10</f>
        <v>3130.0078373885922</v>
      </c>
      <c r="F24" s="16">
        <f>F21*$D$10</f>
        <v>3176.0321492220119</v>
      </c>
      <c r="G24" s="16">
        <f>G21*$D$10</f>
        <v>3207.8886763153928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28193.70244349428</v>
      </c>
      <c r="D26" s="6">
        <f>+'Løntabel oktober 2017'!D21*(100%+'Løntabel oktober 2018'!$E$63+'Løntabel oktober 2019'!$E$63+$E$63)</f>
        <v>28599.008785432237</v>
      </c>
      <c r="E26" s="6">
        <f>+'Løntabel oktober 2017'!E21*(100%+'Løntabel oktober 2018'!$E$63+'Løntabel oktober 2019'!$E$63+$E$63)</f>
        <v>28879.573689478217</v>
      </c>
      <c r="F26" s="6">
        <f>+'Løntabel oktober 2017'!F21*(100%+'Løntabel oktober 2018'!$E$63+'Løntabel oktober 2019'!$E$63+$E$63)</f>
        <v>29285.092043862303</v>
      </c>
      <c r="G26" s="6">
        <f>+'Løntabel oktober 2017'!G21*(100%+'Løntabel oktober 2018'!$E$63+'Løntabel oktober 2019'!$E$63+$E$63)</f>
        <v>29565.64569324347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1550.6536343921855</v>
      </c>
      <c r="D27" s="16">
        <f t="shared" ref="D27:G27" si="2">D26*$D$9</f>
        <v>1572.945483198773</v>
      </c>
      <c r="E27" s="16">
        <f t="shared" si="2"/>
        <v>1588.3765529213019</v>
      </c>
      <c r="F27" s="16">
        <f t="shared" si="2"/>
        <v>1610.6800624124267</v>
      </c>
      <c r="G27" s="16">
        <f t="shared" si="2"/>
        <v>1626.1105131283909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26643.048809102092</v>
      </c>
      <c r="D28" s="16">
        <f>D26-D27</f>
        <v>27026.063302233466</v>
      </c>
      <c r="E28" s="16">
        <f>E26-E27</f>
        <v>27291.197136556915</v>
      </c>
      <c r="F28" s="16">
        <f>F26-F27</f>
        <v>27674.411981449877</v>
      </c>
      <c r="G28" s="16">
        <f>G26-G27</f>
        <v>27939.535180115079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3101.307268784371</v>
      </c>
      <c r="D29" s="16">
        <f>D26*$D$10</f>
        <v>3145.890966397546</v>
      </c>
      <c r="E29" s="16">
        <f>E26*$D$10</f>
        <v>3176.7531058426039</v>
      </c>
      <c r="F29" s="16">
        <f>F26*$D$10</f>
        <v>3221.3601248248533</v>
      </c>
      <c r="G29" s="16">
        <f>G26*$D$10</f>
        <v>3252.2210262567819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28651.19399929616</v>
      </c>
      <c r="D31" s="6">
        <f>+'Løntabel oktober 2017'!D26*(100%+'Løntabel oktober 2018'!$E$63+'Løntabel oktober 2019'!$E$63+$E$63)</f>
        <v>29042.671672885012</v>
      </c>
      <c r="E31" s="6">
        <f>+'Løntabel oktober 2017'!E26*(100%+'Løntabel oktober 2018'!$E$63+'Løntabel oktober 2019'!$E$63+$E$63)</f>
        <v>29313.555017528939</v>
      </c>
      <c r="F31" s="6">
        <f>+'Løntabel oktober 2017'!F26*(100%+'Løntabel oktober 2018'!$E$63+'Løntabel oktober 2019'!$E$63+$E$63)</f>
        <v>29704.947974922332</v>
      </c>
      <c r="G31" s="6">
        <f>+'Løntabel oktober 2017'!G26*(100%+'Løntabel oktober 2018'!$E$63+'Løntabel oktober 2019'!$E$63+$E$63)</f>
        <v>29975.841077620804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1575.8156699612889</v>
      </c>
      <c r="D32" s="16">
        <f t="shared" ref="D32:G32" si="3">D31*$D$9</f>
        <v>1597.3469420086756</v>
      </c>
      <c r="E32" s="16">
        <f t="shared" si="3"/>
        <v>1612.2455259640917</v>
      </c>
      <c r="F32" s="16">
        <f t="shared" si="3"/>
        <v>1633.7721386207284</v>
      </c>
      <c r="G32" s="16">
        <f t="shared" si="3"/>
        <v>1648.6712592691442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27075.378329334872</v>
      </c>
      <c r="D33" s="16">
        <f>D31-D32</f>
        <v>27445.324730876335</v>
      </c>
      <c r="E33" s="16">
        <f>E31-E32</f>
        <v>27701.309491564847</v>
      </c>
      <c r="F33" s="16">
        <f>F31-F32</f>
        <v>28071.175836301605</v>
      </c>
      <c r="G33" s="16">
        <f>G31-G32</f>
        <v>28327.16981835166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3151.6313399225778</v>
      </c>
      <c r="D34" s="16">
        <f>D31*$D$10</f>
        <v>3194.6938840173511</v>
      </c>
      <c r="E34" s="16">
        <f>E31*$D$10</f>
        <v>3224.4910519281834</v>
      </c>
      <c r="F34" s="16">
        <f>F31*$D$10</f>
        <v>3267.5442772414567</v>
      </c>
      <c r="G34" s="16">
        <f>G31*$D$10</f>
        <v>3297.3425185382885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29597.459896943263</v>
      </c>
      <c r="D36" s="6">
        <f>+'Løntabel oktober 2017'!D31*(100%+'Løntabel oktober 2018'!$E$63+'Løntabel oktober 2019'!$E$63+$E$63)</f>
        <v>29957.855542270103</v>
      </c>
      <c r="E36" s="6">
        <f>+'Løntabel oktober 2017'!E31*(100%+'Løntabel oktober 2018'!$E$63+'Løntabel oktober 2019'!$E$63+$E$63)</f>
        <v>30207.338418054067</v>
      </c>
      <c r="F36" s="6">
        <f>+'Løntabel oktober 2017'!F31*(100%+'Løntabel oktober 2018'!$E$63+'Løntabel oktober 2019'!$E$63+$E$63)</f>
        <v>30567.734063380904</v>
      </c>
      <c r="G36" s="6">
        <f>+'Løntabel oktober 2017'!G31*(100%+'Løntabel oktober 2018'!$E$63+'Løntabel oktober 2019'!$E$63+$E$63)</f>
        <v>30817.122464914821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1627.8602943318795</v>
      </c>
      <c r="D37" s="16">
        <f t="shared" ref="D37:G37" si="4">D36*$D$9</f>
        <v>1647.6820548248556</v>
      </c>
      <c r="E37" s="16">
        <f t="shared" si="4"/>
        <v>1661.4036129929736</v>
      </c>
      <c r="F37" s="16">
        <f t="shared" si="4"/>
        <v>1681.2253734859496</v>
      </c>
      <c r="G37" s="16">
        <f t="shared" si="4"/>
        <v>1694.9417355703151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27969.599602611383</v>
      </c>
      <c r="D38" s="16">
        <f>D36-D37</f>
        <v>28310.173487445249</v>
      </c>
      <c r="E38" s="16">
        <f>E36-E37</f>
        <v>28545.934805061093</v>
      </c>
      <c r="F38" s="16">
        <f>F36-F37</f>
        <v>28886.508689894952</v>
      </c>
      <c r="G38" s="16">
        <f>G36-G37</f>
        <v>29122.180729344505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3255.7205886637589</v>
      </c>
      <c r="D39" s="16">
        <f>D36*$D$10</f>
        <v>3295.3641096497113</v>
      </c>
      <c r="E39" s="16">
        <f>E36*$D$10</f>
        <v>3322.8072259859473</v>
      </c>
      <c r="F39" s="16">
        <f>F36*$D$10</f>
        <v>3362.4507469718992</v>
      </c>
      <c r="G39" s="16">
        <f>G36*$D$10</f>
        <v>3389.8834711406303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30086.553089382363</v>
      </c>
      <c r="D40" s="6">
        <f>+'Løntabel oktober 2017'!D35*(100%+'Løntabel oktober 2018'!$E$63+'Løntabel oktober 2019'!$E$63+$E$63)</f>
        <v>30429.896132577611</v>
      </c>
      <c r="E40" s="6">
        <f>+'Løntabel oktober 2017'!E35*(100%+'Løntabel oktober 2018'!$E$63+'Løntabel oktober 2019'!$E$63+$E$63)</f>
        <v>30667.534299263232</v>
      </c>
      <c r="F40" s="6">
        <f>+'Løntabel oktober 2017'!F35*(100%+'Løntabel oktober 2018'!$E$63+'Løntabel oktober 2019'!$E$63+$E$63)</f>
        <v>31010.782868208447</v>
      </c>
      <c r="G40" s="6">
        <f>+'Løntabel oktober 2017'!G35*(100%+'Løntabel oktober 2018'!$E$63+'Løntabel oktober 2019'!$E$63+$E$63)</f>
        <v>31248.515509144119</v>
      </c>
    </row>
    <row r="41" spans="1:15" x14ac:dyDescent="0.2">
      <c r="A41" s="2"/>
      <c r="B41" s="2" t="s">
        <v>16</v>
      </c>
      <c r="C41" s="16">
        <f>C40*$D$9</f>
        <v>1654.7604199160301</v>
      </c>
      <c r="D41" s="16">
        <f t="shared" ref="D41:G41" si="5">D40*$D$9</f>
        <v>1673.6442872917687</v>
      </c>
      <c r="E41" s="16">
        <f t="shared" si="5"/>
        <v>1686.7143864594777</v>
      </c>
      <c r="F41" s="16">
        <f t="shared" si="5"/>
        <v>1705.5930577514646</v>
      </c>
      <c r="G41" s="16">
        <f t="shared" si="5"/>
        <v>1718.6683530029266</v>
      </c>
    </row>
    <row r="42" spans="1:15" x14ac:dyDescent="0.2">
      <c r="A42" s="2"/>
      <c r="B42" s="2" t="s">
        <v>22</v>
      </c>
      <c r="C42" s="16">
        <f>C40-C41</f>
        <v>28431.792669466333</v>
      </c>
      <c r="D42" s="16">
        <f>D40-D41</f>
        <v>28756.251845285842</v>
      </c>
      <c r="E42" s="16">
        <f>E40-E41</f>
        <v>28980.819912803756</v>
      </c>
      <c r="F42" s="16">
        <f>F40-F41</f>
        <v>29305.189810456985</v>
      </c>
      <c r="G42" s="16">
        <f>G40-G41</f>
        <v>29529.847156141193</v>
      </c>
    </row>
    <row r="43" spans="1:15" x14ac:dyDescent="0.2">
      <c r="A43" s="2"/>
      <c r="B43" s="2" t="s">
        <v>27</v>
      </c>
      <c r="C43" s="16">
        <f>C40*$D$10</f>
        <v>3309.5208398320601</v>
      </c>
      <c r="D43" s="16">
        <f>D40*$D$10</f>
        <v>3347.2885745835374</v>
      </c>
      <c r="E43" s="16">
        <f>E40*$D$10</f>
        <v>3373.4287729189555</v>
      </c>
      <c r="F43" s="16">
        <f>F40*$D$10</f>
        <v>3411.1861155029292</v>
      </c>
      <c r="G43" s="16">
        <f>G40*$D$10</f>
        <v>3437.3367060058531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30586.245564771783</v>
      </c>
      <c r="D44" s="6">
        <f>+'Løntabel oktober 2017'!D39*(100%+'Løntabel oktober 2018'!$E$63+'Løntabel oktober 2019'!$E$63+$E$63)</f>
        <v>30911.301482919993</v>
      </c>
      <c r="E44" s="6">
        <f>+'Løntabel oktober 2017'!E39*(100%+'Løntabel oktober 2018'!$E$63+'Løntabel oktober 2019'!$E$63+$E$63)</f>
        <v>31136.457239319541</v>
      </c>
      <c r="F44" s="6">
        <f>+'Løntabel oktober 2017'!F39*(100%+'Løntabel oktober 2018'!$E$63+'Løntabel oktober 2019'!$E$63+$E$63)</f>
        <v>31461.507705851465</v>
      </c>
      <c r="G44" s="6">
        <f>+'Løntabel oktober 2017'!G39*(100%+'Løntabel oktober 2018'!$E$63+'Løntabel oktober 2019'!$E$63+$E$63)</f>
        <v>31686.568988000978</v>
      </c>
    </row>
    <row r="45" spans="1:15" x14ac:dyDescent="0.2">
      <c r="A45" s="2"/>
      <c r="B45" s="2" t="s">
        <v>16</v>
      </c>
      <c r="C45" s="16">
        <f>C44*$D$9</f>
        <v>1682.2435060624482</v>
      </c>
      <c r="D45" s="16">
        <f t="shared" ref="D45:G45" si="6">D44*$D$9</f>
        <v>1700.1215815605997</v>
      </c>
      <c r="E45" s="16">
        <f t="shared" si="6"/>
        <v>1712.5051481625749</v>
      </c>
      <c r="F45" s="16">
        <f t="shared" si="6"/>
        <v>1730.3829238218307</v>
      </c>
      <c r="G45" s="16">
        <f t="shared" si="6"/>
        <v>1742.7612943400538</v>
      </c>
    </row>
    <row r="46" spans="1:15" x14ac:dyDescent="0.2">
      <c r="A46" s="2"/>
      <c r="B46" s="2" t="s">
        <v>22</v>
      </c>
      <c r="C46" s="16">
        <f>C44-C45</f>
        <v>28904.002058709335</v>
      </c>
      <c r="D46" s="16">
        <f>D44-D45</f>
        <v>29211.179901359392</v>
      </c>
      <c r="E46" s="16">
        <f>E44-E45</f>
        <v>29423.952091156967</v>
      </c>
      <c r="F46" s="16">
        <f>F44-F45</f>
        <v>29731.124782029634</v>
      </c>
      <c r="G46" s="16">
        <f>G44-G45</f>
        <v>29943.807693660925</v>
      </c>
      <c r="O46" s="2"/>
    </row>
    <row r="47" spans="1:15" x14ac:dyDescent="0.2">
      <c r="A47" s="2"/>
      <c r="B47" s="2" t="s">
        <v>27</v>
      </c>
      <c r="C47" s="16">
        <f>C44*$D$10</f>
        <v>3364.4870121248964</v>
      </c>
      <c r="D47" s="16">
        <f>D44*$D$10</f>
        <v>3400.2431631211994</v>
      </c>
      <c r="E47" s="16">
        <f>E44*$D$10</f>
        <v>3425.0102963251497</v>
      </c>
      <c r="F47" s="16">
        <f>F44*$D$10</f>
        <v>3460.7658476436613</v>
      </c>
      <c r="G47" s="16">
        <f>G44*$D$10</f>
        <v>3485.5225886801077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31097.262234835638</v>
      </c>
      <c r="D49" s="6">
        <f>+'Løntabel oktober 2017'!D44*(100%+'Løntabel oktober 2018'!$E$63+'Løntabel oktober 2019'!$E$63+$E$63)</f>
        <v>31403.087191485134</v>
      </c>
      <c r="E49" s="6">
        <f>+'Løntabel oktober 2017'!E44*(100%+'Løntabel oktober 2018'!$E$63+'Løntabel oktober 2019'!$E$63+$E$63)</f>
        <v>31614.733130129458</v>
      </c>
      <c r="F49" s="6">
        <f>+'Løntabel oktober 2017'!F44*(100%+'Løntabel oktober 2018'!$E$63+'Løntabel oktober 2019'!$E$63+$E$63)</f>
        <v>31920.55808677895</v>
      </c>
      <c r="G49" s="6">
        <f>+'Løntabel oktober 2017'!G44*(100%+'Løntabel oktober 2018'!$E$63+'Løntabel oktober 2019'!$E$63+$E$63)</f>
        <v>32132.204025423271</v>
      </c>
      <c r="O49" s="17"/>
    </row>
    <row r="50" spans="1:15" x14ac:dyDescent="0.2">
      <c r="A50" s="2"/>
      <c r="B50" s="2" t="s">
        <v>16</v>
      </c>
      <c r="C50" s="16">
        <f>C49*$D$9</f>
        <v>1710.3494229159601</v>
      </c>
      <c r="D50" s="16">
        <f t="shared" ref="D50:G50" si="7">D49*$D$9</f>
        <v>1727.1697955316824</v>
      </c>
      <c r="E50" s="16">
        <f t="shared" si="7"/>
        <v>1738.8103221571203</v>
      </c>
      <c r="F50" s="16">
        <f t="shared" si="7"/>
        <v>1755.6306947728424</v>
      </c>
      <c r="G50" s="16">
        <f t="shared" si="7"/>
        <v>1767.27122139828</v>
      </c>
      <c r="O50" s="17"/>
    </row>
    <row r="51" spans="1:15" x14ac:dyDescent="0.2">
      <c r="A51" s="2"/>
      <c r="B51" s="2" t="s">
        <v>22</v>
      </c>
      <c r="C51" s="16">
        <f>C49-C50</f>
        <v>29386.912811919679</v>
      </c>
      <c r="D51" s="16">
        <f>D49-D50</f>
        <v>29675.917395953453</v>
      </c>
      <c r="E51" s="16">
        <f>E49-E50</f>
        <v>29875.922807972336</v>
      </c>
      <c r="F51" s="16">
        <f>F49-F50</f>
        <v>30164.92739200611</v>
      </c>
      <c r="G51" s="16">
        <f>G49-G50</f>
        <v>30364.932804024989</v>
      </c>
      <c r="O51" s="13"/>
    </row>
    <row r="52" spans="1:15" x14ac:dyDescent="0.2">
      <c r="A52" s="2"/>
      <c r="B52" s="2" t="s">
        <v>27</v>
      </c>
      <c r="C52" s="16">
        <f>C49*$D$10</f>
        <v>3420.6988458319202</v>
      </c>
      <c r="D52" s="16">
        <f>D49*$D$10</f>
        <v>3454.3395910633649</v>
      </c>
      <c r="E52" s="16">
        <f>E49*$D$10</f>
        <v>3477.6206443142405</v>
      </c>
      <c r="F52" s="16">
        <f>F49*$D$10</f>
        <v>3511.2613895456848</v>
      </c>
      <c r="G52" s="16">
        <f>G49*$D$10</f>
        <v>3534.54244279656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35649.811014158295</v>
      </c>
      <c r="D55" s="6">
        <f>+'Løntabel oktober 2017'!D50*(100%+'Løntabel oktober 2018'!$E$63+'Løntabel oktober 2019'!$E$63+$E$63)</f>
        <v>35754.382199667474</v>
      </c>
      <c r="E55" s="6">
        <f>+'Løntabel oktober 2017'!E50*(100%+'Løntabel oktober 2018'!$E$63+'Løntabel oktober 2019'!$E$63+$E$63)</f>
        <v>35826.729588968694</v>
      </c>
      <c r="F55" s="6">
        <f>+'Løntabel oktober 2017'!F50*(100%+'Løntabel oktober 2018'!$E$63+'Løntabel oktober 2019'!$E$63+$E$63)</f>
        <v>35931.308851423375</v>
      </c>
      <c r="G55" s="6">
        <f>+'Løntabel oktober 2017'!G50*(100%+'Løntabel oktober 2018'!$E$63+'Løntabel oktober 2019'!$E$63+$E$63)</f>
        <v>36003.770601201388</v>
      </c>
      <c r="O55" s="17"/>
    </row>
    <row r="56" spans="1:15" x14ac:dyDescent="0.2">
      <c r="A56" s="2"/>
      <c r="B56" s="2" t="s">
        <v>16</v>
      </c>
      <c r="C56" s="16">
        <f>C55*$D$9</f>
        <v>1960.7396057787062</v>
      </c>
      <c r="D56" s="16">
        <f t="shared" ref="D56:G56" si="8">D55*$D$9</f>
        <v>1966.491020981711</v>
      </c>
      <c r="E56" s="16">
        <f t="shared" si="8"/>
        <v>1970.4701273932781</v>
      </c>
      <c r="F56" s="16">
        <f t="shared" si="8"/>
        <v>1976.2219868282857</v>
      </c>
      <c r="G56" s="16">
        <f t="shared" si="8"/>
        <v>1980.2073830660763</v>
      </c>
      <c r="O56" s="17"/>
    </row>
    <row r="57" spans="1:15" x14ac:dyDescent="0.2">
      <c r="A57" s="2"/>
      <c r="B57" s="2" t="s">
        <v>22</v>
      </c>
      <c r="C57" s="16">
        <f>C55-C56</f>
        <v>33689.07140837959</v>
      </c>
      <c r="D57" s="16">
        <f>D55-D56</f>
        <v>33787.891178685764</v>
      </c>
      <c r="E57" s="16">
        <f>E55-E56</f>
        <v>33856.259461575413</v>
      </c>
      <c r="F57" s="16">
        <f>F55-F56</f>
        <v>33955.08686459509</v>
      </c>
      <c r="G57" s="16">
        <f>G55-G56</f>
        <v>34023.563218135314</v>
      </c>
    </row>
    <row r="58" spans="1:15" x14ac:dyDescent="0.2">
      <c r="A58" s="2"/>
      <c r="B58" s="2" t="s">
        <v>27</v>
      </c>
      <c r="C58" s="16">
        <f>C55*$D$10</f>
        <v>3921.4792115574123</v>
      </c>
      <c r="D58" s="16">
        <f>D55*$D$10</f>
        <v>3932.982041963422</v>
      </c>
      <c r="E58" s="16">
        <f>E55*$D$10</f>
        <v>3940.9402547865561</v>
      </c>
      <c r="F58" s="16">
        <f>F55*$D$10</f>
        <v>3952.4439736565714</v>
      </c>
      <c r="G58" s="16">
        <f>G55*$D$10</f>
        <v>3960.4147661321526</v>
      </c>
    </row>
    <row r="59" spans="1:15" x14ac:dyDescent="0.2">
      <c r="A59" s="2" t="s">
        <v>28</v>
      </c>
      <c r="E59" s="10"/>
      <c r="O59" s="2"/>
    </row>
    <row r="60" spans="1:15" x14ac:dyDescent="0.2">
      <c r="C60" s="21"/>
      <c r="D60" s="21"/>
      <c r="E60" s="21"/>
      <c r="F60" s="21"/>
      <c r="G60" s="21"/>
    </row>
    <row r="61" spans="1:15" x14ac:dyDescent="0.2">
      <c r="A61" s="25" t="s">
        <v>75</v>
      </c>
      <c r="D61" s="16">
        <v>0.98</v>
      </c>
      <c r="F61" s="2"/>
      <c r="G61" s="21"/>
    </row>
    <row r="62" spans="1:15" x14ac:dyDescent="0.2">
      <c r="A62" s="14" t="s">
        <v>76</v>
      </c>
      <c r="D62" s="16">
        <v>0.37</v>
      </c>
      <c r="F62" s="2"/>
      <c r="G62" s="21"/>
    </row>
    <row r="63" spans="1:15" x14ac:dyDescent="0.2">
      <c r="A63" s="14" t="s">
        <v>69</v>
      </c>
      <c r="D63" s="18">
        <f>+D61+D62</f>
        <v>1.35</v>
      </c>
      <c r="E63" s="24">
        <f>+D63/100</f>
        <v>1.3500000000000002E-2</v>
      </c>
      <c r="F63" s="2"/>
      <c r="G63" s="21"/>
    </row>
    <row r="64" spans="1:15" x14ac:dyDescent="0.2">
      <c r="C64" s="21"/>
      <c r="D64" s="21"/>
      <c r="E64" s="21"/>
      <c r="F64" s="21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M59"/>
  <sheetViews>
    <sheetView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74</v>
      </c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2">
        <f>+'Løntabel oktober 2020'!D7</f>
        <v>1.2816861293078796E-2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2020'!C15/160.33</f>
        <v>160.34246259610256</v>
      </c>
      <c r="D16" s="6">
        <f>+'Løntabel oktober 2020'!D15/160.33</f>
        <v>162.9682661893878</v>
      </c>
      <c r="E16" s="6">
        <f>+'Løntabel oktober 2020'!E15/160.33</f>
        <v>164.78624308539909</v>
      </c>
      <c r="F16" s="6">
        <f>+'Løntabel oktober 2020'!F15/160.33</f>
        <v>167.41212163293744</v>
      </c>
      <c r="G16" s="6">
        <f>+'Løntabel oktober 2020'!G15/160.33</f>
        <v>169.2301749554999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8.818835442785641</v>
      </c>
      <c r="D17" s="16">
        <f>D16*$D$9</f>
        <v>8.9632546404163289</v>
      </c>
      <c r="E17" s="16">
        <f>E16*$D$9</f>
        <v>9.0632433696969503</v>
      </c>
      <c r="F17" s="16">
        <f>F16*$D$9</f>
        <v>9.2076666898115587</v>
      </c>
      <c r="G17" s="16">
        <f>G16*$D$9</f>
        <v>9.3076596225524941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151.52362715331691</v>
      </c>
      <c r="D18" s="16">
        <f>D16-D17</f>
        <v>154.00501154897148</v>
      </c>
      <c r="E18" s="16">
        <f>E16-E17</f>
        <v>155.72299971570214</v>
      </c>
      <c r="F18" s="16">
        <f>F16-F17</f>
        <v>158.20445494312588</v>
      </c>
      <c r="G18" s="16">
        <f>G16-G17</f>
        <v>159.9225153329474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17.637670885571282</v>
      </c>
      <c r="D19" s="16">
        <f>D16*$D$10</f>
        <v>17.926509280832658</v>
      </c>
      <c r="E19" s="16">
        <f>E16*$D$10</f>
        <v>18.126486739393901</v>
      </c>
      <c r="F19" s="16">
        <f>F16*$D$10</f>
        <v>18.415333379623117</v>
      </c>
      <c r="G19" s="16">
        <f>G16*$D$10</f>
        <v>18.615319245104988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2020'!C21/160.33</f>
        <v>173.05867131332329</v>
      </c>
      <c r="D22" s="6">
        <f>+'Løntabel oktober 2020'!D21/160.33</f>
        <v>175.66830665823238</v>
      </c>
      <c r="E22" s="6">
        <f>+'Løntabel oktober 2020'!E21/160.33</f>
        <v>177.47531156697221</v>
      </c>
      <c r="F22" s="6">
        <f>+'Løntabel oktober 2020'!F21/160.33</f>
        <v>180.08494691188127</v>
      </c>
      <c r="G22" s="6">
        <f>+'Løntabel oktober 2020'!G21/160.33</f>
        <v>181.89125135744982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9.5182269222327811</v>
      </c>
      <c r="D23" s="16">
        <f>D22*$D$9</f>
        <v>9.6617568662027811</v>
      </c>
      <c r="E23" s="16">
        <f>E22*$D$9</f>
        <v>9.7611421361834712</v>
      </c>
      <c r="F23" s="16">
        <f>F22*$D$9</f>
        <v>9.9046720801534693</v>
      </c>
      <c r="G23" s="16">
        <f>G22*$D$9</f>
        <v>10.00401882465974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163.54044439109052</v>
      </c>
      <c r="D24" s="16">
        <f>D22-D23</f>
        <v>166.0065497920296</v>
      </c>
      <c r="E24" s="16">
        <f>E22-E23</f>
        <v>167.71416943078873</v>
      </c>
      <c r="F24" s="16">
        <f>F22-F23</f>
        <v>170.18027483172781</v>
      </c>
      <c r="G24" s="16">
        <f>G22-G23</f>
        <v>171.88723253279008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19.036453844465562</v>
      </c>
      <c r="D25" s="16">
        <f>D22*$D$10</f>
        <v>19.323513732405562</v>
      </c>
      <c r="E25" s="16">
        <f>E22*$D$10</f>
        <v>19.522284272366942</v>
      </c>
      <c r="F25" s="16">
        <f>F22*$D$10</f>
        <v>19.809344160306939</v>
      </c>
      <c r="G25" s="16">
        <f>G22*$D$10</f>
        <v>20.00803764931948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2020'!C26/160.33</f>
        <v>175.84795386698858</v>
      </c>
      <c r="D27" s="6">
        <f>+'Løntabel oktober 2020'!D26/160.33</f>
        <v>178.3759046057022</v>
      </c>
      <c r="E27" s="6">
        <f>+'Løntabel oktober 2020'!E26/160.33</f>
        <v>180.12582604302511</v>
      </c>
      <c r="F27" s="6">
        <f>+'Løntabel oktober 2020'!F26/160.33</f>
        <v>182.65509913217926</v>
      </c>
      <c r="G27" s="6">
        <f>+'Løntabel oktober 2020'!G26/160.33</f>
        <v>184.40495037262812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9.6716374626843713</v>
      </c>
      <c r="D28" s="16">
        <f>D27*$D$9</f>
        <v>9.8106747533136218</v>
      </c>
      <c r="E28" s="16">
        <f>E27*$D$9</f>
        <v>9.9069204323663822</v>
      </c>
      <c r="F28" s="16">
        <f>F27*$D$9</f>
        <v>10.046030452269859</v>
      </c>
      <c r="G28" s="16">
        <f>G27*$D$9</f>
        <v>10.142272270494546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166.1763164043042</v>
      </c>
      <c r="D29" s="16">
        <f>D27-D28</f>
        <v>168.56522985238857</v>
      </c>
      <c r="E29" s="16">
        <f>E27-E28</f>
        <v>170.21890561065874</v>
      </c>
      <c r="F29" s="16">
        <f>F27-F28</f>
        <v>172.6090686799094</v>
      </c>
      <c r="G29" s="16">
        <f>G27-G28</f>
        <v>174.26267810213358</v>
      </c>
      <c r="I29" s="12"/>
      <c r="L29" s="17"/>
    </row>
    <row r="30" spans="1:13" x14ac:dyDescent="0.2">
      <c r="A30" s="2"/>
      <c r="B30" s="2" t="s">
        <v>27</v>
      </c>
      <c r="C30" s="16">
        <f>C27*$D$10</f>
        <v>19.343274925368743</v>
      </c>
      <c r="D30" s="16">
        <f>D27*$D$10</f>
        <v>19.621349506627244</v>
      </c>
      <c r="E30" s="16">
        <f>E27*$D$10</f>
        <v>19.813840864732764</v>
      </c>
      <c r="F30" s="16">
        <f>F27*$D$10</f>
        <v>20.092060904539718</v>
      </c>
      <c r="G30" s="16">
        <f>G27*$D$10</f>
        <v>20.284544540989092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2020'!C31/160.33</f>
        <v>178.70139087691734</v>
      </c>
      <c r="D32" s="6">
        <f>+'Løntabel oktober 2020'!D31/160.33</f>
        <v>181.14309033172214</v>
      </c>
      <c r="E32" s="6">
        <f>+'Løntabel oktober 2020'!E31/160.33</f>
        <v>182.83262656726089</v>
      </c>
      <c r="F32" s="6">
        <f>+'Løntabel oktober 2020'!F31/160.33</f>
        <v>185.27379763564105</v>
      </c>
      <c r="G32" s="6">
        <f>+'Løntabel oktober 2020'!G31/160.33</f>
        <v>186.96339473349218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9.8285764982304542</v>
      </c>
      <c r="D33" s="16">
        <f>D32*$D$9</f>
        <v>9.9628699682447177</v>
      </c>
      <c r="E33" s="16">
        <f>E32*$D$9</f>
        <v>10.055794461199349</v>
      </c>
      <c r="F33" s="16">
        <f>F32*$D$9</f>
        <v>10.190058869960257</v>
      </c>
      <c r="G33" s="16">
        <f>G32*$D$9</f>
        <v>10.282986710342071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168.87281437868688</v>
      </c>
      <c r="D34" s="16">
        <f>D32-D33</f>
        <v>171.18022036347742</v>
      </c>
      <c r="E34" s="16">
        <f>E32-E33</f>
        <v>172.77683210606153</v>
      </c>
      <c r="F34" s="16">
        <f>F32-F33</f>
        <v>175.08373876568078</v>
      </c>
      <c r="G34" s="16">
        <f>G32-G33</f>
        <v>176.68040802315011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19.657152996460908</v>
      </c>
      <c r="D35" s="16">
        <f>D32*$D$10</f>
        <v>19.925739936489435</v>
      </c>
      <c r="E35" s="16">
        <f>E32*$D$10</f>
        <v>20.111588922398699</v>
      </c>
      <c r="F35" s="16">
        <f>F32*$D$10</f>
        <v>20.380117739920514</v>
      </c>
      <c r="G35" s="16">
        <f>G32*$D$10</f>
        <v>20.565973420684141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2020'!C36/160.33</f>
        <v>184.6033798848828</v>
      </c>
      <c r="D37" s="6">
        <f>+'Løntabel oktober 2020'!D36/160.33</f>
        <v>186.85121650514625</v>
      </c>
      <c r="E37" s="6">
        <f>+'Løntabel oktober 2020'!E36/160.33</f>
        <v>188.4072751079278</v>
      </c>
      <c r="F37" s="6">
        <f>+'Løntabel oktober 2020'!F36/160.33</f>
        <v>190.65511172819123</v>
      </c>
      <c r="G37" s="6">
        <f>+'Løntabel oktober 2020'!G36/160.33</f>
        <v>192.21058108223551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10.153185893668555</v>
      </c>
      <c r="D38" s="16">
        <f>D37*$D$9</f>
        <v>10.276816907783044</v>
      </c>
      <c r="E38" s="16">
        <f>E37*$D$9</f>
        <v>10.362400130936029</v>
      </c>
      <c r="F38" s="16">
        <f>F37*$D$9</f>
        <v>10.486031145050518</v>
      </c>
      <c r="G38" s="16">
        <f>G37*$D$9</f>
        <v>10.571581959522954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174.45019399121423</v>
      </c>
      <c r="D39" s="16">
        <f>D37-D38</f>
        <v>176.5743995973632</v>
      </c>
      <c r="E39" s="16">
        <f>E37-E38</f>
        <v>178.04487497699176</v>
      </c>
      <c r="F39" s="16">
        <f>F37-F38</f>
        <v>180.16908058314073</v>
      </c>
      <c r="G39" s="16">
        <f>G37-G38</f>
        <v>181.63899912271256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20.30637178733711</v>
      </c>
      <c r="D40" s="16">
        <f>D37*$D$10</f>
        <v>20.553633815566087</v>
      </c>
      <c r="E40" s="16">
        <f>E37*$D$10</f>
        <v>20.724800261872058</v>
      </c>
      <c r="F40" s="16">
        <f>F37*$D$10</f>
        <v>20.972062290101036</v>
      </c>
      <c r="G40" s="16">
        <f>G37*$D$10</f>
        <v>21.143163919045907</v>
      </c>
    </row>
    <row r="41" spans="1:12" x14ac:dyDescent="0.2">
      <c r="A41" s="4">
        <v>29</v>
      </c>
      <c r="B41" s="5" t="s">
        <v>10</v>
      </c>
      <c r="C41" s="6">
        <f>+'Løntabel oktober 2020'!C40/160.33</f>
        <v>187.65392059740759</v>
      </c>
      <c r="D41" s="6">
        <f>+'Løntabel oktober 2020'!D40/160.33</f>
        <v>189.79539782060505</v>
      </c>
      <c r="E41" s="6">
        <f>+'Løntabel oktober 2020'!E40/160.33</f>
        <v>191.27757936295907</v>
      </c>
      <c r="F41" s="6">
        <f>+'Løntabel oktober 2020'!F40/160.33</f>
        <v>193.41846733741934</v>
      </c>
      <c r="G41" s="6">
        <f>+'Løntabel oktober 2020'!G40/160.33</f>
        <v>194.90123812851067</v>
      </c>
    </row>
    <row r="42" spans="1:12" x14ac:dyDescent="0.2">
      <c r="A42" s="2"/>
      <c r="B42" s="2" t="s">
        <v>16</v>
      </c>
      <c r="C42" s="16">
        <f>C41*$D$9</f>
        <v>10.320965632857417</v>
      </c>
      <c r="D42" s="16">
        <f>D41*$D$9</f>
        <v>10.438746880133278</v>
      </c>
      <c r="E42" s="16">
        <f>E41*$D$9</f>
        <v>10.52026686496275</v>
      </c>
      <c r="F42" s="16">
        <f>F41*$D$9</f>
        <v>10.638015703558064</v>
      </c>
      <c r="G42" s="16">
        <f>G41*$D$9</f>
        <v>10.719568097068088</v>
      </c>
    </row>
    <row r="43" spans="1:12" x14ac:dyDescent="0.2">
      <c r="A43" s="2"/>
      <c r="B43" s="2" t="s">
        <v>22</v>
      </c>
      <c r="C43" s="16">
        <f>C41-C42</f>
        <v>177.33295496455017</v>
      </c>
      <c r="D43" s="16">
        <f>D41-D42</f>
        <v>179.35665094047178</v>
      </c>
      <c r="E43" s="16">
        <f>E41-E42</f>
        <v>180.75731249799634</v>
      </c>
      <c r="F43" s="16">
        <f>F41-F42</f>
        <v>182.78045163386128</v>
      </c>
      <c r="G43" s="16">
        <f>G41-G42</f>
        <v>184.18167003144259</v>
      </c>
    </row>
    <row r="44" spans="1:12" x14ac:dyDescent="0.2">
      <c r="A44" s="2"/>
      <c r="B44" s="2" t="s">
        <v>27</v>
      </c>
      <c r="C44" s="16">
        <f>C41*$D$10</f>
        <v>20.641931265714835</v>
      </c>
      <c r="D44" s="16">
        <f>D41*$D$10</f>
        <v>20.877493760266557</v>
      </c>
      <c r="E44" s="16">
        <f>E41*$D$10</f>
        <v>21.0405337299255</v>
      </c>
      <c r="F44" s="16">
        <f>F41*$D$10</f>
        <v>21.276031407116129</v>
      </c>
      <c r="G44" s="16">
        <f>G41*$D$10</f>
        <v>21.439136194136175</v>
      </c>
    </row>
    <row r="45" spans="1:12" x14ac:dyDescent="0.2">
      <c r="A45" s="4">
        <v>30</v>
      </c>
      <c r="B45" s="5" t="s">
        <v>10</v>
      </c>
      <c r="C45" s="6">
        <f>+'Løntabel oktober 2020'!C44/160.33</f>
        <v>190.77057047821231</v>
      </c>
      <c r="D45" s="6">
        <f>+'Løntabel oktober 2020'!D44/160.33</f>
        <v>192.79798841713958</v>
      </c>
      <c r="E45" s="6">
        <f>+'Løntabel oktober 2020'!E44/160.33</f>
        <v>194.20231547009007</v>
      </c>
      <c r="F45" s="6">
        <f>+'Løntabel oktober 2020'!F44/160.33</f>
        <v>196.22969940654565</v>
      </c>
      <c r="G45" s="6">
        <f>+'Løntabel oktober 2020'!G44/160.33</f>
        <v>197.6334372107589</v>
      </c>
    </row>
    <row r="46" spans="1:12" x14ac:dyDescent="0.2">
      <c r="A46" s="2"/>
      <c r="B46" s="2" t="s">
        <v>16</v>
      </c>
      <c r="C46" s="16">
        <f>C45*$D$9</f>
        <v>10.492381376301678</v>
      </c>
      <c r="D46" s="16">
        <f>D45*$D$9</f>
        <v>10.603889362942677</v>
      </c>
      <c r="E46" s="16">
        <f>E45*$D$9</f>
        <v>10.681127350854954</v>
      </c>
      <c r="F46" s="16">
        <f>F45*$D$9</f>
        <v>10.792633467360011</v>
      </c>
      <c r="G46" s="16">
        <f>G45*$D$9</f>
        <v>10.869839046591739</v>
      </c>
    </row>
    <row r="47" spans="1:12" x14ac:dyDescent="0.2">
      <c r="A47" s="2"/>
      <c r="B47" s="2" t="s">
        <v>22</v>
      </c>
      <c r="C47" s="16">
        <f>C45-C46</f>
        <v>180.27818910191064</v>
      </c>
      <c r="D47" s="16">
        <f>D45-D46</f>
        <v>182.1940990541969</v>
      </c>
      <c r="E47" s="16">
        <f>E45-E46</f>
        <v>183.52118811923512</v>
      </c>
      <c r="F47" s="16">
        <f>F45-F46</f>
        <v>185.43706593918563</v>
      </c>
      <c r="G47" s="16">
        <f>G45-G46</f>
        <v>186.76359816416715</v>
      </c>
    </row>
    <row r="48" spans="1:12" x14ac:dyDescent="0.2">
      <c r="A48" s="2"/>
      <c r="B48" s="2" t="s">
        <v>27</v>
      </c>
      <c r="C48" s="16">
        <f>C45*$D$10</f>
        <v>20.984762752603356</v>
      </c>
      <c r="D48" s="16">
        <f>D45*$D$10</f>
        <v>21.207778725885355</v>
      </c>
      <c r="E48" s="16">
        <f>E45*$D$10</f>
        <v>21.362254701709908</v>
      </c>
      <c r="F48" s="16">
        <f>F45*$D$10</f>
        <v>21.585266934720021</v>
      </c>
      <c r="G48" s="16">
        <f>G45*$D$10</f>
        <v>21.739678093183478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2020'!C49/160.33</f>
        <v>193.95785090024097</v>
      </c>
      <c r="D50" s="6">
        <f>+'Løntabel oktober 2020'!D49/160.33</f>
        <v>195.8653227186748</v>
      </c>
      <c r="E50" s="6">
        <f>+'Løntabel oktober 2020'!E49/160.33</f>
        <v>197.18538720220454</v>
      </c>
      <c r="F50" s="6">
        <f>+'Løntabel oktober 2020'!F49/160.33</f>
        <v>199.09285902063837</v>
      </c>
      <c r="G50" s="6">
        <f>+'Løntabel oktober 2020'!G49/160.33</f>
        <v>200.41292350416808</v>
      </c>
    </row>
    <row r="51" spans="1:7" x14ac:dyDescent="0.2">
      <c r="A51" s="2"/>
      <c r="B51" s="2" t="s">
        <v>16</v>
      </c>
      <c r="C51" s="16">
        <f>C50*$D$9</f>
        <v>10.667681799513254</v>
      </c>
      <c r="D51" s="16">
        <f>D50*$D$9</f>
        <v>10.772592749527114</v>
      </c>
      <c r="E51" s="16">
        <f>E50*$D$9</f>
        <v>10.84519629612125</v>
      </c>
      <c r="F51" s="16">
        <f>F50*$D$9</f>
        <v>10.95010724613511</v>
      </c>
      <c r="G51" s="16">
        <f>G50*$D$9</f>
        <v>11.022710792729244</v>
      </c>
    </row>
    <row r="52" spans="1:7" x14ac:dyDescent="0.2">
      <c r="A52" s="2"/>
      <c r="B52" s="2" t="s">
        <v>22</v>
      </c>
      <c r="C52" s="16">
        <f>C50-C51</f>
        <v>183.29016910072772</v>
      </c>
      <c r="D52" s="16">
        <f>D50-D51</f>
        <v>185.09272996914768</v>
      </c>
      <c r="E52" s="16">
        <f>E50-E51</f>
        <v>186.34019090608328</v>
      </c>
      <c r="F52" s="16">
        <f>F50-F51</f>
        <v>188.14275177450327</v>
      </c>
      <c r="G52" s="16">
        <f>G50-G51</f>
        <v>189.39021271143883</v>
      </c>
    </row>
    <row r="53" spans="1:7" x14ac:dyDescent="0.2">
      <c r="A53" s="2"/>
      <c r="B53" s="2" t="s">
        <v>27</v>
      </c>
      <c r="C53" s="16">
        <f>C50*$D$10</f>
        <v>21.335363599026508</v>
      </c>
      <c r="D53" s="16">
        <f>D50*$D$10</f>
        <v>21.545185499054227</v>
      </c>
      <c r="E53" s="16">
        <f>E50*$D$10</f>
        <v>21.6903925922425</v>
      </c>
      <c r="F53" s="16">
        <f>F50*$D$10</f>
        <v>21.900214492270219</v>
      </c>
      <c r="G53" s="16">
        <f>G50*$D$10</f>
        <v>22.045421585458488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2020'!C55/160.33</f>
        <v>222.35271636099478</v>
      </c>
      <c r="D56" s="6">
        <f>+'Løntabel oktober 2020'!D55/160.33</f>
        <v>223.00494105699164</v>
      </c>
      <c r="E56" s="6">
        <f>+'Løntabel oktober 2020'!E55/160.33</f>
        <v>223.45618155659383</v>
      </c>
      <c r="F56" s="6">
        <f>+'Løntabel oktober 2020'!F55/160.33</f>
        <v>224.10845662959753</v>
      </c>
      <c r="G56" s="6">
        <f>+'Løntabel oktober 2020'!G55/160.33</f>
        <v>224.56041041103589</v>
      </c>
    </row>
    <row r="57" spans="1:7" x14ac:dyDescent="0.2">
      <c r="A57" s="2"/>
      <c r="B57" s="2" t="s">
        <v>16</v>
      </c>
      <c r="C57" s="16">
        <f>C56*$D$9</f>
        <v>12.229399399854712</v>
      </c>
      <c r="D57" s="16">
        <f>D56*$D$9</f>
        <v>12.26527175813454</v>
      </c>
      <c r="E57" s="16">
        <f>E56*$D$9</f>
        <v>12.290089985612662</v>
      </c>
      <c r="F57" s="16">
        <f>F56*$D$9</f>
        <v>12.325965114627865</v>
      </c>
      <c r="G57" s="16">
        <f>G56*$D$9</f>
        <v>12.350822572606974</v>
      </c>
    </row>
    <row r="58" spans="1:7" x14ac:dyDescent="0.2">
      <c r="A58" s="2"/>
      <c r="B58" s="2" t="s">
        <v>22</v>
      </c>
      <c r="C58" s="16">
        <f>C56-C57</f>
        <v>210.12331696114006</v>
      </c>
      <c r="D58" s="16">
        <f>D56-D57</f>
        <v>210.73966929885711</v>
      </c>
      <c r="E58" s="16">
        <f>E56-E57</f>
        <v>211.16609157098117</v>
      </c>
      <c r="F58" s="16">
        <f>F56-F57</f>
        <v>211.78249151496965</v>
      </c>
      <c r="G58" s="16">
        <f>G56-G57</f>
        <v>212.20958783842892</v>
      </c>
    </row>
    <row r="59" spans="1:7" x14ac:dyDescent="0.2">
      <c r="A59" s="2"/>
      <c r="B59" s="2" t="s">
        <v>27</v>
      </c>
      <c r="C59" s="16">
        <f>C56*$D$10</f>
        <v>24.458798799709424</v>
      </c>
      <c r="D59" s="16">
        <f>D56*$D$10</f>
        <v>24.530543516269081</v>
      </c>
      <c r="E59" s="16">
        <f>E56*$D$10</f>
        <v>24.580179971225323</v>
      </c>
      <c r="F59" s="16">
        <f>F56*$D$10</f>
        <v>24.651930229255729</v>
      </c>
      <c r="G59" s="16">
        <f>G56*$D$10</f>
        <v>24.701645145213948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2019-09-03T08:31:52Z</dcterms:modified>
</cp:coreProperties>
</file>