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0_ncr:100000_{AC9EE850-14F2-408E-A99B-FD798EEE705B}" xr6:coauthVersionLast="31" xr6:coauthVersionMax="31" xr10:uidLastSave="{00000000-0000-0000-0000-000000000000}"/>
  <bookViews>
    <workbookView xWindow="0" yWindow="0" windowWidth="19200" windowHeight="6420" firstSheet="3" activeTab="3" xr2:uid="{0E49E7F0-9336-4409-91BB-AEE8F3B00BDC}"/>
  </bookViews>
  <sheets>
    <sheet name="Løntabel oktober 2017" sheetId="1" r:id="rId1"/>
    <sheet name="Timelønnede oktober 2017" sheetId="5" r:id="rId2"/>
    <sheet name="Løntabel oktober 2018" sheetId="2" state="hidden" r:id="rId3"/>
    <sheet name="Timelønnede oktober 2018" sheetId="6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8" state="hidden" r:id="rId8"/>
  </sheets>
  <definedNames>
    <definedName name="Kommune">#REF!</definedName>
    <definedName name="Løntrin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8" l="1"/>
  <c r="D6" i="8"/>
  <c r="D7" i="7"/>
  <c r="D6" i="7" s="1"/>
  <c r="D7" i="6"/>
  <c r="D6" i="6"/>
  <c r="G56" i="8" l="1"/>
  <c r="F56" i="8"/>
  <c r="F57" i="8" s="1"/>
  <c r="F58" i="8" s="1"/>
  <c r="E56" i="8"/>
  <c r="E57" i="8" s="1"/>
  <c r="E58" i="8" s="1"/>
  <c r="D56" i="8"/>
  <c r="D59" i="8" s="1"/>
  <c r="C56" i="8"/>
  <c r="G50" i="8"/>
  <c r="G53" i="8" s="1"/>
  <c r="F50" i="8"/>
  <c r="F53" i="8" s="1"/>
  <c r="E50" i="8"/>
  <c r="D50" i="8"/>
  <c r="C50" i="8"/>
  <c r="C53" i="8" s="1"/>
  <c r="G45" i="8"/>
  <c r="F45" i="8"/>
  <c r="E45" i="8"/>
  <c r="D45" i="8"/>
  <c r="D46" i="8" s="1"/>
  <c r="D47" i="8" s="1"/>
  <c r="C45" i="8"/>
  <c r="G41" i="8"/>
  <c r="F41" i="8"/>
  <c r="E41" i="8"/>
  <c r="E42" i="8" s="1"/>
  <c r="E43" i="8" s="1"/>
  <c r="D41" i="8"/>
  <c r="C41" i="8"/>
  <c r="G37" i="8"/>
  <c r="F37" i="8"/>
  <c r="F40" i="8" s="1"/>
  <c r="E37" i="8"/>
  <c r="D37" i="8"/>
  <c r="C37" i="8"/>
  <c r="G32" i="8"/>
  <c r="G35" i="8" s="1"/>
  <c r="F32" i="8"/>
  <c r="F33" i="8" s="1"/>
  <c r="F34" i="8" s="1"/>
  <c r="E32" i="8"/>
  <c r="D32" i="8"/>
  <c r="C32" i="8"/>
  <c r="C35" i="8" s="1"/>
  <c r="G27" i="8"/>
  <c r="F27" i="8"/>
  <c r="F30" i="8" s="1"/>
  <c r="E27" i="8"/>
  <c r="E28" i="8" s="1"/>
  <c r="E29" i="8" s="1"/>
  <c r="D27" i="8"/>
  <c r="C27" i="8"/>
  <c r="G22" i="8"/>
  <c r="F22" i="8"/>
  <c r="F23" i="8" s="1"/>
  <c r="F24" i="8" s="1"/>
  <c r="E22" i="8"/>
  <c r="D22" i="8"/>
  <c r="D25" i="8" s="1"/>
  <c r="C22" i="8"/>
  <c r="D16" i="8"/>
  <c r="D17" i="8" s="1"/>
  <c r="D18" i="8" s="1"/>
  <c r="E16" i="8"/>
  <c r="E17" i="8" s="1"/>
  <c r="E18" i="8" s="1"/>
  <c r="F16" i="8"/>
  <c r="F19" i="8" s="1"/>
  <c r="G16" i="8"/>
  <c r="C16" i="8"/>
  <c r="C19" i="8" s="1"/>
  <c r="F51" i="8"/>
  <c r="F52" i="8" s="1"/>
  <c r="E51" i="8"/>
  <c r="E52" i="8" s="1"/>
  <c r="F46" i="8"/>
  <c r="F47" i="8" s="1"/>
  <c r="E46" i="8"/>
  <c r="E47" i="8" s="1"/>
  <c r="F42" i="8"/>
  <c r="F43" i="8" s="1"/>
  <c r="E38" i="8"/>
  <c r="E39" i="8" s="1"/>
  <c r="D33" i="8"/>
  <c r="G30" i="8"/>
  <c r="C30" i="8"/>
  <c r="G25" i="8"/>
  <c r="C25" i="8"/>
  <c r="D57" i="8"/>
  <c r="G59" i="8"/>
  <c r="C59" i="8"/>
  <c r="D53" i="8"/>
  <c r="D51" i="8"/>
  <c r="D52" i="8" s="1"/>
  <c r="F48" i="8"/>
  <c r="G48" i="8"/>
  <c r="C48" i="8"/>
  <c r="F44" i="8"/>
  <c r="D44" i="8"/>
  <c r="D42" i="8"/>
  <c r="D43" i="8" s="1"/>
  <c r="G44" i="8"/>
  <c r="C44" i="8"/>
  <c r="D40" i="8"/>
  <c r="D38" i="8"/>
  <c r="D39" i="8" s="1"/>
  <c r="G40" i="8"/>
  <c r="C40" i="8"/>
  <c r="E33" i="8"/>
  <c r="E34" i="8" s="1"/>
  <c r="F28" i="8"/>
  <c r="F29" i="8" s="1"/>
  <c r="D23" i="8"/>
  <c r="D24" i="8" s="1"/>
  <c r="E23" i="8"/>
  <c r="E24" i="8" s="1"/>
  <c r="G19" i="8"/>
  <c r="G56" i="7"/>
  <c r="F56" i="7"/>
  <c r="E56" i="7"/>
  <c r="E57" i="7" s="1"/>
  <c r="E58" i="7" s="1"/>
  <c r="D56" i="7"/>
  <c r="D57" i="7" s="1"/>
  <c r="D58" i="7" s="1"/>
  <c r="C56" i="7"/>
  <c r="G50" i="7"/>
  <c r="F50" i="7"/>
  <c r="F51" i="7" s="1"/>
  <c r="F52" i="7" s="1"/>
  <c r="E50" i="7"/>
  <c r="E51" i="7" s="1"/>
  <c r="E52" i="7" s="1"/>
  <c r="D50" i="7"/>
  <c r="C50" i="7"/>
  <c r="G45" i="7"/>
  <c r="G48" i="7" s="1"/>
  <c r="F45" i="7"/>
  <c r="E45" i="7"/>
  <c r="D45" i="7"/>
  <c r="D48" i="7" s="1"/>
  <c r="C45" i="7"/>
  <c r="C48" i="7" s="1"/>
  <c r="G41" i="7"/>
  <c r="F41" i="7"/>
  <c r="F42" i="7" s="1"/>
  <c r="F43" i="7" s="1"/>
  <c r="E41" i="7"/>
  <c r="E42" i="7" s="1"/>
  <c r="E43" i="7" s="1"/>
  <c r="D41" i="7"/>
  <c r="D44" i="7" s="1"/>
  <c r="C41" i="7"/>
  <c r="G37" i="7"/>
  <c r="F37" i="7"/>
  <c r="F38" i="7" s="1"/>
  <c r="F39" i="7" s="1"/>
  <c r="E37" i="7"/>
  <c r="E38" i="7" s="1"/>
  <c r="E39" i="7" s="1"/>
  <c r="D37" i="7"/>
  <c r="C37" i="7"/>
  <c r="G32" i="7"/>
  <c r="G35" i="7" s="1"/>
  <c r="F32" i="7"/>
  <c r="F35" i="7" s="1"/>
  <c r="E32" i="7"/>
  <c r="D32" i="7"/>
  <c r="D35" i="7" s="1"/>
  <c r="C32" i="7"/>
  <c r="G27" i="7"/>
  <c r="G30" i="7" s="1"/>
  <c r="F27" i="7"/>
  <c r="F28" i="7" s="1"/>
  <c r="F29" i="7" s="1"/>
  <c r="E27" i="7"/>
  <c r="E28" i="7" s="1"/>
  <c r="E29" i="7" s="1"/>
  <c r="D27" i="7"/>
  <c r="D30" i="7" s="1"/>
  <c r="C27" i="7"/>
  <c r="G22" i="7"/>
  <c r="F22" i="7"/>
  <c r="F23" i="7" s="1"/>
  <c r="F24" i="7" s="1"/>
  <c r="E22" i="7"/>
  <c r="E23" i="7" s="1"/>
  <c r="E24" i="7" s="1"/>
  <c r="D22" i="7"/>
  <c r="D23" i="7" s="1"/>
  <c r="D24" i="7" s="1"/>
  <c r="C22" i="7"/>
  <c r="D16" i="7"/>
  <c r="D19" i="7" s="1"/>
  <c r="E16" i="7"/>
  <c r="E17" i="7" s="1"/>
  <c r="E18" i="7" s="1"/>
  <c r="F16" i="7"/>
  <c r="F19" i="7" s="1"/>
  <c r="G16" i="7"/>
  <c r="G19" i="7" s="1"/>
  <c r="C16" i="7"/>
  <c r="F59" i="7"/>
  <c r="F57" i="7"/>
  <c r="F58" i="7" s="1"/>
  <c r="G59" i="7"/>
  <c r="C59" i="7"/>
  <c r="F53" i="7"/>
  <c r="D53" i="7"/>
  <c r="D51" i="7"/>
  <c r="D52" i="7" s="1"/>
  <c r="G53" i="7"/>
  <c r="C53" i="7"/>
  <c r="F48" i="7"/>
  <c r="D46" i="7"/>
  <c r="D47" i="7" s="1"/>
  <c r="E46" i="7"/>
  <c r="E47" i="7" s="1"/>
  <c r="G44" i="7"/>
  <c r="C44" i="7"/>
  <c r="F40" i="7"/>
  <c r="D40" i="7"/>
  <c r="D38" i="7"/>
  <c r="D39" i="7" s="1"/>
  <c r="G40" i="7"/>
  <c r="C40" i="7"/>
  <c r="D33" i="7"/>
  <c r="D34" i="7" s="1"/>
  <c r="E33" i="7"/>
  <c r="E34" i="7" s="1"/>
  <c r="C35" i="7"/>
  <c r="F30" i="7"/>
  <c r="C30" i="7"/>
  <c r="G25" i="7"/>
  <c r="C25" i="7"/>
  <c r="D17" i="7"/>
  <c r="D18" i="7" s="1"/>
  <c r="C19" i="7"/>
  <c r="G56" i="6"/>
  <c r="F56" i="6"/>
  <c r="F57" i="6" s="1"/>
  <c r="F58" i="6" s="1"/>
  <c r="E56" i="6"/>
  <c r="E59" i="6" s="1"/>
  <c r="D56" i="6"/>
  <c r="C56" i="6"/>
  <c r="C59" i="6" s="1"/>
  <c r="G50" i="6"/>
  <c r="F50" i="6"/>
  <c r="F51" i="6" s="1"/>
  <c r="F52" i="6" s="1"/>
  <c r="E50" i="6"/>
  <c r="E53" i="6" s="1"/>
  <c r="D50" i="6"/>
  <c r="D53" i="6" s="1"/>
  <c r="C50" i="6"/>
  <c r="C53" i="6" s="1"/>
  <c r="G45" i="6"/>
  <c r="F45" i="6"/>
  <c r="E45" i="6"/>
  <c r="E48" i="6" s="1"/>
  <c r="D45" i="6"/>
  <c r="C45" i="6"/>
  <c r="G41" i="6"/>
  <c r="G44" i="6" s="1"/>
  <c r="F41" i="6"/>
  <c r="F44" i="6" s="1"/>
  <c r="E41" i="6"/>
  <c r="D41" i="6"/>
  <c r="C41" i="6"/>
  <c r="G37" i="6"/>
  <c r="F37" i="6"/>
  <c r="E37" i="6"/>
  <c r="E40" i="6" s="1"/>
  <c r="D37" i="6"/>
  <c r="C37" i="6"/>
  <c r="G32" i="6"/>
  <c r="G35" i="6" s="1"/>
  <c r="F32" i="6"/>
  <c r="E32" i="6"/>
  <c r="D32" i="6"/>
  <c r="D35" i="6" s="1"/>
  <c r="C32" i="6"/>
  <c r="G27" i="6"/>
  <c r="F27" i="6"/>
  <c r="E27" i="6"/>
  <c r="E30" i="6" s="1"/>
  <c r="D27" i="6"/>
  <c r="C27" i="6"/>
  <c r="G22" i="6"/>
  <c r="G25" i="6" s="1"/>
  <c r="F22" i="6"/>
  <c r="F25" i="6" s="1"/>
  <c r="E22" i="6"/>
  <c r="D22" i="6"/>
  <c r="C22" i="6"/>
  <c r="D16" i="6"/>
  <c r="E16" i="6"/>
  <c r="E19" i="6" s="1"/>
  <c r="F16" i="6"/>
  <c r="F17" i="6" s="1"/>
  <c r="F18" i="6" s="1"/>
  <c r="G16" i="6"/>
  <c r="C16" i="6"/>
  <c r="D59" i="6"/>
  <c r="G59" i="6"/>
  <c r="F59" i="6"/>
  <c r="E57" i="6"/>
  <c r="E58" i="6" s="1"/>
  <c r="G53" i="6"/>
  <c r="D48" i="6"/>
  <c r="F46" i="6"/>
  <c r="F47" i="6" s="1"/>
  <c r="G48" i="6"/>
  <c r="F48" i="6"/>
  <c r="C48" i="6"/>
  <c r="E44" i="6"/>
  <c r="D44" i="6"/>
  <c r="E42" i="6"/>
  <c r="C44" i="6"/>
  <c r="D40" i="6"/>
  <c r="F38" i="6"/>
  <c r="F39" i="6" s="1"/>
  <c r="G40" i="6"/>
  <c r="F40" i="6"/>
  <c r="C40" i="6"/>
  <c r="E35" i="6"/>
  <c r="F33" i="6"/>
  <c r="F34" i="6" s="1"/>
  <c r="E33" i="6"/>
  <c r="E34" i="6" s="1"/>
  <c r="F35" i="6"/>
  <c r="C35" i="6"/>
  <c r="D30" i="6"/>
  <c r="F28" i="6"/>
  <c r="F29" i="6" s="1"/>
  <c r="G30" i="6"/>
  <c r="F30" i="6"/>
  <c r="C30" i="6"/>
  <c r="E25" i="6"/>
  <c r="D25" i="6"/>
  <c r="E23" i="6"/>
  <c r="C25" i="6"/>
  <c r="D19" i="6"/>
  <c r="G19" i="6"/>
  <c r="C19" i="6"/>
  <c r="F25" i="8" l="1"/>
  <c r="D48" i="8"/>
  <c r="F59" i="8"/>
  <c r="F38" i="8"/>
  <c r="F39" i="8" s="1"/>
  <c r="F17" i="7"/>
  <c r="F18" i="7" s="1"/>
  <c r="D25" i="7"/>
  <c r="D28" i="7"/>
  <c r="D29" i="7" s="1"/>
  <c r="F25" i="7"/>
  <c r="D42" i="7"/>
  <c r="D43" i="7" s="1"/>
  <c r="F19" i="6"/>
  <c r="E24" i="6"/>
  <c r="E43" i="6"/>
  <c r="F23" i="6"/>
  <c r="F24" i="6" s="1"/>
  <c r="F42" i="6"/>
  <c r="F43" i="6" s="1"/>
  <c r="F53" i="6"/>
  <c r="D58" i="8"/>
  <c r="F35" i="8"/>
  <c r="D28" i="8"/>
  <c r="D29" i="8" s="1"/>
  <c r="D30" i="8"/>
  <c r="D35" i="8"/>
  <c r="D34" i="8"/>
  <c r="F17" i="8"/>
  <c r="F18" i="8" s="1"/>
  <c r="D19" i="8"/>
  <c r="C17" i="8"/>
  <c r="G17" i="8"/>
  <c r="G18" i="8" s="1"/>
  <c r="E19" i="8"/>
  <c r="C23" i="8"/>
  <c r="C24" i="8" s="1"/>
  <c r="G23" i="8"/>
  <c r="G24" i="8" s="1"/>
  <c r="E25" i="8"/>
  <c r="C28" i="8"/>
  <c r="C29" i="8" s="1"/>
  <c r="G28" i="8"/>
  <c r="E30" i="8"/>
  <c r="C33" i="8"/>
  <c r="C34" i="8" s="1"/>
  <c r="G33" i="8"/>
  <c r="G34" i="8" s="1"/>
  <c r="E35" i="8"/>
  <c r="C38" i="8"/>
  <c r="C39" i="8" s="1"/>
  <c r="G38" i="8"/>
  <c r="G39" i="8" s="1"/>
  <c r="E40" i="8"/>
  <c r="C42" i="8"/>
  <c r="C43" i="8" s="1"/>
  <c r="G42" i="8"/>
  <c r="G43" i="8" s="1"/>
  <c r="E44" i="8"/>
  <c r="C46" i="8"/>
  <c r="C47" i="8" s="1"/>
  <c r="G46" i="8"/>
  <c r="G47" i="8" s="1"/>
  <c r="E48" i="8"/>
  <c r="C51" i="8"/>
  <c r="C52" i="8" s="1"/>
  <c r="G51" i="8"/>
  <c r="G52" i="8" s="1"/>
  <c r="E53" i="8"/>
  <c r="C57" i="8"/>
  <c r="C58" i="8" s="1"/>
  <c r="G57" i="8"/>
  <c r="G58" i="8" s="1"/>
  <c r="E59" i="8"/>
  <c r="G29" i="8"/>
  <c r="C18" i="8"/>
  <c r="D59" i="7"/>
  <c r="F47" i="7"/>
  <c r="F46" i="7"/>
  <c r="F44" i="7"/>
  <c r="F33" i="7"/>
  <c r="F34" i="7" s="1"/>
  <c r="C17" i="7"/>
  <c r="G17" i="7"/>
  <c r="E19" i="7"/>
  <c r="C23" i="7"/>
  <c r="G23" i="7"/>
  <c r="G24" i="7" s="1"/>
  <c r="E25" i="7"/>
  <c r="C28" i="7"/>
  <c r="C29" i="7" s="1"/>
  <c r="G28" i="7"/>
  <c r="E30" i="7"/>
  <c r="C33" i="7"/>
  <c r="C34" i="7" s="1"/>
  <c r="G33" i="7"/>
  <c r="G34" i="7" s="1"/>
  <c r="E35" i="7"/>
  <c r="C38" i="7"/>
  <c r="C39" i="7" s="1"/>
  <c r="G38" i="7"/>
  <c r="G39" i="7" s="1"/>
  <c r="E40" i="7"/>
  <c r="C42" i="7"/>
  <c r="G42" i="7"/>
  <c r="G43" i="7" s="1"/>
  <c r="E44" i="7"/>
  <c r="C46" i="7"/>
  <c r="C47" i="7" s="1"/>
  <c r="G46" i="7"/>
  <c r="E48" i="7"/>
  <c r="C51" i="7"/>
  <c r="C52" i="7" s="1"/>
  <c r="G51" i="7"/>
  <c r="E53" i="7"/>
  <c r="C57" i="7"/>
  <c r="C58" i="7" s="1"/>
  <c r="G57" i="7"/>
  <c r="G58" i="7" s="1"/>
  <c r="E59" i="7"/>
  <c r="G29" i="7"/>
  <c r="C43" i="7"/>
  <c r="G47" i="7"/>
  <c r="G52" i="7"/>
  <c r="C18" i="7"/>
  <c r="G18" i="7"/>
  <c r="C24" i="7"/>
  <c r="E51" i="6"/>
  <c r="E52" i="6" s="1"/>
  <c r="E47" i="6"/>
  <c r="E46" i="6"/>
  <c r="E38" i="6"/>
  <c r="E39" i="6" s="1"/>
  <c r="E28" i="6"/>
  <c r="E29" i="6" s="1"/>
  <c r="E17" i="6"/>
  <c r="E18" i="6" s="1"/>
  <c r="G17" i="6"/>
  <c r="C23" i="6"/>
  <c r="C24" i="6" s="1"/>
  <c r="G28" i="6"/>
  <c r="G29" i="6" s="1"/>
  <c r="G38" i="6"/>
  <c r="C46" i="6"/>
  <c r="C47" i="6" s="1"/>
  <c r="G46" i="6"/>
  <c r="G47" i="6" s="1"/>
  <c r="C51" i="6"/>
  <c r="C52" i="6" s="1"/>
  <c r="D17" i="6"/>
  <c r="D18" i="6" s="1"/>
  <c r="G18" i="6"/>
  <c r="D23" i="6"/>
  <c r="D24" i="6" s="1"/>
  <c r="G24" i="6"/>
  <c r="D28" i="6"/>
  <c r="D29" i="6" s="1"/>
  <c r="D33" i="6"/>
  <c r="D34" i="6" s="1"/>
  <c r="D38" i="6"/>
  <c r="D39" i="6" s="1"/>
  <c r="G39" i="6"/>
  <c r="D42" i="6"/>
  <c r="D43" i="6" s="1"/>
  <c r="D46" i="6"/>
  <c r="D47" i="6" s="1"/>
  <c r="D51" i="6"/>
  <c r="D52" i="6" s="1"/>
  <c r="D57" i="6"/>
  <c r="D58" i="6" s="1"/>
  <c r="C58" i="6"/>
  <c r="C17" i="6"/>
  <c r="C18" i="6" s="1"/>
  <c r="G23" i="6"/>
  <c r="C28" i="6"/>
  <c r="C29" i="6" s="1"/>
  <c r="C33" i="6"/>
  <c r="C34" i="6" s="1"/>
  <c r="G33" i="6"/>
  <c r="G34" i="6" s="1"/>
  <c r="C38" i="6"/>
  <c r="C39" i="6" s="1"/>
  <c r="C42" i="6"/>
  <c r="C43" i="6" s="1"/>
  <c r="G42" i="6"/>
  <c r="G43" i="6" s="1"/>
  <c r="G51" i="6"/>
  <c r="G52" i="6" s="1"/>
  <c r="C57" i="6"/>
  <c r="G57" i="6"/>
  <c r="G58" i="6" s="1"/>
  <c r="G51" i="5"/>
  <c r="F51" i="5"/>
  <c r="E51" i="5"/>
  <c r="D51" i="5"/>
  <c r="C51" i="5"/>
  <c r="C52" i="5" s="1"/>
  <c r="C53" i="5" s="1"/>
  <c r="G45" i="5"/>
  <c r="F45" i="5"/>
  <c r="E45" i="5"/>
  <c r="D45" i="5"/>
  <c r="C45" i="5"/>
  <c r="C48" i="5" s="1"/>
  <c r="F46" i="5"/>
  <c r="F47" i="5" s="1"/>
  <c r="E46" i="5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F27" i="5"/>
  <c r="E27" i="5"/>
  <c r="E30" i="5" s="1"/>
  <c r="D27" i="5"/>
  <c r="C27" i="5"/>
  <c r="F28" i="5"/>
  <c r="F29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C11" i="5"/>
  <c r="C14" i="5" s="1"/>
  <c r="G52" i="5"/>
  <c r="G53" i="5" s="1"/>
  <c r="F52" i="5"/>
  <c r="F53" i="5" s="1"/>
  <c r="E52" i="5"/>
  <c r="G46" i="5"/>
  <c r="G47" i="5" s="1"/>
  <c r="C43" i="5"/>
  <c r="C37" i="5"/>
  <c r="C38" i="5" s="1"/>
  <c r="G33" i="5"/>
  <c r="G34" i="5" s="1"/>
  <c r="F33" i="5"/>
  <c r="F34" i="5" s="1"/>
  <c r="G28" i="5"/>
  <c r="G29" i="5" s="1"/>
  <c r="D28" i="5"/>
  <c r="C30" i="5"/>
  <c r="F25" i="5"/>
  <c r="C20" i="5"/>
  <c r="G14" i="5"/>
  <c r="F14" i="5"/>
  <c r="G12" i="5"/>
  <c r="G13" i="5" s="1"/>
  <c r="E43" i="5" l="1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40" i="2"/>
  <c r="D63" i="2"/>
  <c r="E63" i="2" s="1"/>
  <c r="C55" i="3" s="1"/>
  <c r="G21" i="3" l="1"/>
  <c r="G24" i="3" s="1"/>
  <c r="E55" i="4"/>
  <c r="E49" i="2"/>
  <c r="D36" i="3"/>
  <c r="D39" i="3" s="1"/>
  <c r="C21" i="2"/>
  <c r="C44" i="3"/>
  <c r="C47" i="3" s="1"/>
  <c r="E31" i="2"/>
  <c r="D7" i="2"/>
  <c r="D6" i="2" s="1"/>
  <c r="D55" i="3"/>
  <c r="D58" i="3" s="1"/>
  <c r="D21" i="4"/>
  <c r="C31" i="4"/>
  <c r="D40" i="4"/>
  <c r="F49" i="4"/>
  <c r="G21" i="2"/>
  <c r="G40" i="2"/>
  <c r="G15" i="3"/>
  <c r="G18" i="3" s="1"/>
  <c r="E36" i="3"/>
  <c r="E37" i="3" s="1"/>
  <c r="E38" i="3" s="1"/>
  <c r="F44" i="3"/>
  <c r="F47" i="3" s="1"/>
  <c r="E21" i="4"/>
  <c r="F31" i="4"/>
  <c r="G49" i="4"/>
  <c r="G15" i="2"/>
  <c r="C26" i="2"/>
  <c r="F44" i="2"/>
  <c r="E55" i="2"/>
  <c r="C21" i="3"/>
  <c r="C24" i="3" s="1"/>
  <c r="C40" i="3"/>
  <c r="C43" i="3" s="1"/>
  <c r="E49" i="3"/>
  <c r="E50" i="3" s="1"/>
  <c r="E51" i="3" s="1"/>
  <c r="C26" i="4"/>
  <c r="D44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5" i="4"/>
  <c r="G26" i="4"/>
  <c r="F36" i="4"/>
  <c r="G44" i="4"/>
  <c r="F31" i="2"/>
  <c r="D55" i="2"/>
  <c r="F26" i="3"/>
  <c r="F29" i="3" s="1"/>
  <c r="C15" i="3"/>
  <c r="C18" i="3" s="1"/>
  <c r="C44" i="4"/>
  <c r="D36" i="2"/>
  <c r="G26" i="3"/>
  <c r="G29" i="3" s="1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5" i="4"/>
  <c r="D49" i="4"/>
  <c r="E44" i="4"/>
  <c r="F40" i="4"/>
  <c r="G36" i="4"/>
  <c r="C36" i="4"/>
  <c r="D31" i="4"/>
  <c r="E26" i="4"/>
  <c r="F21" i="4"/>
  <c r="D15" i="4"/>
  <c r="C15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5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5" i="4"/>
  <c r="D26" i="4"/>
  <c r="G31" i="4"/>
  <c r="E40" i="4"/>
  <c r="C49" i="4"/>
  <c r="F55" i="4"/>
  <c r="D27" i="3"/>
  <c r="D28" i="3" s="1"/>
  <c r="F51" i="3"/>
  <c r="F45" i="3"/>
  <c r="F46" i="3" s="1"/>
  <c r="G22" i="3"/>
  <c r="G23" i="3" s="1"/>
  <c r="G16" i="3" l="1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D6" i="4" s="1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G58" i="2" l="1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7" i="1"/>
  <c r="C37" i="1"/>
  <c r="G36" i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<sst xmlns="http://schemas.openxmlformats.org/spreadsheetml/2006/main" count="857" uniqueCount="84">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</sst>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%"/>
    <numFmt numFmtId="165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43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43" fontId="6" fillId="0" borderId="0" xfId="1" applyFont="1"/>
    <xf numFmtId="0" fontId="6" fillId="0" borderId="0" xfId="0" applyFont="1" applyFill="1"/>
    <xf numFmtId="43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4" fontId="6" fillId="0" borderId="0" xfId="2" applyNumberFormat="1" applyFont="1"/>
    <xf numFmtId="165" fontId="6" fillId="0" borderId="0" xfId="2" applyNumberFormat="1" applyFont="1"/>
    <xf numFmtId="165" fontId="3" fillId="0" borderId="0" xfId="2" applyNumberFormat="1" applyFont="1"/>
    <xf numFmtId="165" fontId="6" fillId="0" borderId="0" xfId="0" applyNumberFormat="1" applyFont="1"/>
    <xf numFmtId="0" fontId="7" fillId="0" borderId="0" xfId="0" applyFont="1"/>
    <xf numFmtId="43" fontId="6" fillId="0" borderId="1" xfId="1" applyFont="1" applyBorder="1"/>
    <xf numFmtId="43" fontId="7" fillId="0" borderId="1" xfId="1" applyFont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83</v>
      </c>
    </row>
    <row r="4" spans="1:13" x14ac:dyDescent="0.2">
      <c r="A4" s="14" t="s">
        <v>1</v>
      </c>
      <c r="D4" s="15">
        <v>5.5E-2</v>
      </c>
    </row>
    <row r="5" spans="1:13" x14ac:dyDescent="0.2">
      <c r="A5" s="14" t="s">
        <v>2</v>
      </c>
      <c r="D5" s="15">
        <v>0.11</v>
      </c>
    </row>
    <row r="8" spans="1:13" x14ac:dyDescent="0.2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">
      <c r="A9" s="2"/>
      <c r="B9" s="2"/>
      <c r="C9" s="2"/>
      <c r="D9" s="2"/>
      <c r="E9" s="2"/>
      <c r="F9" s="2"/>
      <c r="G9" s="2"/>
    </row>
    <row r="10" spans="1:13" x14ac:dyDescent="0.2">
      <c r="A10" s="2"/>
      <c r="B10" s="1" t="s">
        <v>9</v>
      </c>
      <c r="C10" s="2"/>
      <c r="D10" s="2"/>
      <c r="E10" s="2"/>
      <c r="F10" s="2"/>
      <c r="G10" s="2"/>
    </row>
    <row r="11" spans="1:13" x14ac:dyDescent="0.2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">
      <c r="A12" s="2"/>
      <c r="B12" s="14" t="s">
        <v>16</v>
      </c>
      <c r="C12" s="16">
        <f>C11*$D$4</f>
        <v>8.2666248994991012</v>
      </c>
      <c r="D12" s="16">
        <f>D11*$D$4</f>
        <v>8.4020009752684004</v>
      </c>
      <c r="E12" s="16">
        <f>E11*$D$4</f>
        <v>8.495728693004267</v>
      </c>
      <c r="F12" s="16">
        <f>F11*$D$4</f>
        <v>8.6311086331191991</v>
      </c>
      <c r="G12" s="16">
        <f>G11*$D$4</f>
        <v>8.7248402911065757</v>
      </c>
      <c r="I12" s="2" t="s">
        <v>17</v>
      </c>
      <c r="J12" s="8" t="s">
        <v>18</v>
      </c>
      <c r="K12" s="14" t="s">
        <v>19</v>
      </c>
      <c r="L12" s="14" t="s">
        <v>20</v>
      </c>
      <c r="M12" s="2" t="s">
        <v>21</v>
      </c>
    </row>
    <row r="13" spans="1:13" x14ac:dyDescent="0.2">
      <c r="A13" s="2"/>
      <c r="B13" s="14" t="s">
        <v>22</v>
      </c>
      <c r="C13" s="16">
        <f>C11-C12</f>
        <v>142.03564600048455</v>
      </c>
      <c r="D13" s="16">
        <f>D11-D12</f>
        <v>144.36165312052069</v>
      </c>
      <c r="E13" s="16">
        <f>E11-E12</f>
        <v>145.97206572525511</v>
      </c>
      <c r="F13" s="16">
        <f>F11-F12</f>
        <v>148.29813924177532</v>
      </c>
      <c r="G13" s="16">
        <f>G11-G12</f>
        <v>149.9086195471948</v>
      </c>
      <c r="I13" s="2" t="s">
        <v>23</v>
      </c>
      <c r="J13" s="8" t="s">
        <v>24</v>
      </c>
      <c r="K13" s="2" t="s">
        <v>25</v>
      </c>
      <c r="L13" s="14" t="s">
        <v>26</v>
      </c>
    </row>
    <row r="14" spans="1:13" x14ac:dyDescent="0.2">
      <c r="A14" s="2"/>
      <c r="B14" s="14" t="s">
        <v>27</v>
      </c>
      <c r="C14" s="16">
        <f>C11*$D$5</f>
        <v>16.533249798998202</v>
      </c>
      <c r="D14" s="16">
        <f>D11*$D$5</f>
        <v>16.804001950536801</v>
      </c>
      <c r="E14" s="16">
        <f>E11*$D$5</f>
        <v>16.991457386008534</v>
      </c>
      <c r="F14" s="16">
        <f>F11*$D$5</f>
        <v>17.262217266238398</v>
      </c>
      <c r="G14" s="16">
        <f>G11*$D$5</f>
        <v>17.449680582213151</v>
      </c>
      <c r="I14" s="2"/>
      <c r="J14" s="8"/>
      <c r="K14" s="2"/>
    </row>
    <row r="15" spans="1:13" x14ac:dyDescent="0.2">
      <c r="A15" s="2"/>
      <c r="B15" s="1"/>
      <c r="C15" s="2"/>
      <c r="D15" s="2"/>
      <c r="E15" s="2"/>
      <c r="F15" s="2"/>
      <c r="G15" s="2"/>
      <c r="I15" s="9" t="s">
        <v>29</v>
      </c>
      <c r="J15" s="8" t="s">
        <v>30</v>
      </c>
      <c r="K15" s="14" t="s">
        <v>31</v>
      </c>
      <c r="L15" s="14" t="s">
        <v>32</v>
      </c>
    </row>
    <row r="16" spans="1:13" x14ac:dyDescent="0.2">
      <c r="A16" s="2"/>
      <c r="B16" s="1" t="s">
        <v>33</v>
      </c>
      <c r="C16" s="2"/>
      <c r="D16" s="2"/>
      <c r="E16" s="2"/>
      <c r="F16" s="2"/>
      <c r="G16" s="2"/>
      <c r="I16" s="9" t="s">
        <v>34</v>
      </c>
      <c r="J16" s="8" t="s">
        <v>35</v>
      </c>
      <c r="K16" s="14" t="s">
        <v>36</v>
      </c>
      <c r="L16" s="14" t="s">
        <v>37</v>
      </c>
    </row>
    <row r="17" spans="1:12" x14ac:dyDescent="0.2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9" t="s">
        <v>38</v>
      </c>
      <c r="J17" s="8" t="s">
        <v>39</v>
      </c>
      <c r="K17" s="2" t="s">
        <v>40</v>
      </c>
      <c r="L17" s="14" t="s">
        <v>41</v>
      </c>
    </row>
    <row r="18" spans="1:12" x14ac:dyDescent="0.2">
      <c r="A18" s="2"/>
      <c r="B18" s="2" t="s">
        <v>16</v>
      </c>
      <c r="C18" s="16">
        <f>C17*$D$4</f>
        <v>8.9222224617855108</v>
      </c>
      <c r="D18" s="16">
        <f>D17*$D$4</f>
        <v>9.0567649664443017</v>
      </c>
      <c r="E18" s="16">
        <f>E17*$D$4</f>
        <v>9.1499270117955316</v>
      </c>
      <c r="F18" s="16">
        <f>F17*$D$4</f>
        <v>9.2844695164543225</v>
      </c>
      <c r="G18" s="16">
        <f>G17*$D$4</f>
        <v>9.3775954486874209</v>
      </c>
      <c r="I18" s="9" t="s">
        <v>42</v>
      </c>
      <c r="K18" s="2" t="s">
        <v>43</v>
      </c>
      <c r="L18" s="2" t="s">
        <v>44</v>
      </c>
    </row>
    <row r="19" spans="1:12" x14ac:dyDescent="0.2">
      <c r="A19" s="2"/>
      <c r="B19" s="2" t="s">
        <v>22</v>
      </c>
      <c r="C19" s="16">
        <f>C17-C18</f>
        <v>153.30000411613287</v>
      </c>
      <c r="D19" s="16">
        <f>D17-D18</f>
        <v>155.61168896890663</v>
      </c>
      <c r="E19" s="16">
        <f>E17-E18</f>
        <v>157.21238229357775</v>
      </c>
      <c r="F19" s="16">
        <f>F17-F18</f>
        <v>159.52406714635154</v>
      </c>
      <c r="G19" s="16">
        <f>G17-G18</f>
        <v>161.12413998199295</v>
      </c>
      <c r="I19" s="9"/>
      <c r="K19" s="2"/>
      <c r="L19" s="2"/>
    </row>
    <row r="20" spans="1:12" x14ac:dyDescent="0.2">
      <c r="A20" s="2"/>
      <c r="B20" s="2" t="s">
        <v>27</v>
      </c>
      <c r="C20" s="16">
        <f>C17*$D$5</f>
        <v>17.844444923571022</v>
      </c>
      <c r="D20" s="16">
        <f>D17*$D$5</f>
        <v>18.113529932888603</v>
      </c>
      <c r="E20" s="16">
        <f>E17*$D$5</f>
        <v>18.299854023591063</v>
      </c>
      <c r="F20" s="16">
        <f>F17*$D$5</f>
        <v>18.568939032908645</v>
      </c>
      <c r="G20" s="16">
        <f>G17*$D$5</f>
        <v>18.755190897374842</v>
      </c>
      <c r="I20" s="9" t="s">
        <v>45</v>
      </c>
      <c r="K20" s="14" t="s">
        <v>46</v>
      </c>
      <c r="L20" s="14" t="s">
        <v>47</v>
      </c>
    </row>
    <row r="21" spans="1:12" x14ac:dyDescent="0.2">
      <c r="A21" s="2"/>
      <c r="B21" s="2"/>
      <c r="C21" s="16"/>
      <c r="D21" s="16"/>
      <c r="E21" s="16"/>
      <c r="F21" s="16"/>
      <c r="G21" s="16"/>
      <c r="I21" s="9" t="s">
        <v>48</v>
      </c>
      <c r="K21" s="14" t="s">
        <v>49</v>
      </c>
      <c r="L21" s="17" t="s">
        <v>50</v>
      </c>
    </row>
    <row r="22" spans="1:12" x14ac:dyDescent="0.2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9" t="s">
        <v>51</v>
      </c>
      <c r="L22" s="17" t="s">
        <v>52</v>
      </c>
    </row>
    <row r="23" spans="1:12" x14ac:dyDescent="0.2">
      <c r="A23" s="2"/>
      <c r="B23" s="2" t="s">
        <v>16</v>
      </c>
      <c r="C23" s="16">
        <f>C22*$D$4</f>
        <v>9.0660268679081106</v>
      </c>
      <c r="D23" s="16">
        <f>D22*$D$4</f>
        <v>9.1963580364769602</v>
      </c>
      <c r="E23" s="16">
        <f>E22*$D$4</f>
        <v>9.2865770832080816</v>
      </c>
      <c r="F23" s="16">
        <f>F22*$D$4</f>
        <v>9.4169764269496259</v>
      </c>
      <c r="G23" s="16">
        <f>G22*$D$4</f>
        <v>9.5071918546068126</v>
      </c>
      <c r="I23" s="12" t="s">
        <v>53</v>
      </c>
      <c r="L23" s="17" t="s">
        <v>54</v>
      </c>
    </row>
    <row r="24" spans="1:12" x14ac:dyDescent="0.2">
      <c r="A24" s="2"/>
      <c r="B24" s="2" t="s">
        <v>22</v>
      </c>
      <c r="C24" s="16">
        <f>C22-C23</f>
        <v>155.77082527587572</v>
      </c>
      <c r="D24" s="16">
        <f>D22-D23</f>
        <v>158.01015171764959</v>
      </c>
      <c r="E24" s="16">
        <f>E22-E23</f>
        <v>159.56027897512067</v>
      </c>
      <c r="F24" s="16">
        <f>F22-F23</f>
        <v>161.80077679031629</v>
      </c>
      <c r="G24" s="16">
        <f>G22-G23</f>
        <v>163.35084186551705</v>
      </c>
      <c r="I24" s="12"/>
      <c r="L24" s="17"/>
    </row>
    <row r="25" spans="1:12" x14ac:dyDescent="0.2">
      <c r="A25" s="2"/>
      <c r="B25" s="2" t="s">
        <v>27</v>
      </c>
      <c r="C25" s="16">
        <f>C22*$D$5</f>
        <v>18.132053735816221</v>
      </c>
      <c r="D25" s="16">
        <f>D22*$D$5</f>
        <v>18.39271607295392</v>
      </c>
      <c r="E25" s="16">
        <f>E22*$D$5</f>
        <v>18.573154166416163</v>
      </c>
      <c r="F25" s="16">
        <f>F22*$D$5</f>
        <v>18.833952853899252</v>
      </c>
      <c r="G25" s="16">
        <f>G22*$D$5</f>
        <v>19.014383709213625</v>
      </c>
      <c r="I25" s="12" t="s">
        <v>55</v>
      </c>
      <c r="L25" s="13" t="s">
        <v>56</v>
      </c>
    </row>
    <row r="26" spans="1:12" x14ac:dyDescent="0.2">
      <c r="A26" s="2"/>
      <c r="B26" s="2"/>
      <c r="C26" s="16"/>
      <c r="D26" s="16"/>
      <c r="E26" s="16"/>
      <c r="F26" s="16"/>
      <c r="G26" s="16"/>
      <c r="I26" s="12" t="s">
        <v>57</v>
      </c>
      <c r="L26" s="17" t="s">
        <v>58</v>
      </c>
    </row>
    <row r="27" spans="1:12" x14ac:dyDescent="0.2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7" t="s">
        <v>59</v>
      </c>
    </row>
    <row r="28" spans="1:12" x14ac:dyDescent="0.2">
      <c r="A28" s="2"/>
      <c r="B28" s="2" t="s">
        <v>16</v>
      </c>
      <c r="C28" s="16">
        <f>C27*$D$4</f>
        <v>9.2131388247379586</v>
      </c>
      <c r="D28" s="16">
        <f>D27*$D$4</f>
        <v>9.3390232173272558</v>
      </c>
      <c r="E28" s="16">
        <f>E27*$D$4</f>
        <v>9.4261290412442342</v>
      </c>
      <c r="F28" s="16">
        <f>F27*$D$4</f>
        <v>9.5519861923137022</v>
      </c>
      <c r="G28" s="16">
        <f>G27*$D$4</f>
        <v>9.6390951540514358</v>
      </c>
      <c r="L28" s="17" t="s">
        <v>60</v>
      </c>
    </row>
    <row r="29" spans="1:12" x14ac:dyDescent="0.2">
      <c r="A29" s="2"/>
      <c r="B29" s="2" t="s">
        <v>22</v>
      </c>
      <c r="C29" s="16">
        <f>C27-C28</f>
        <v>158.29847617049765</v>
      </c>
      <c r="D29" s="16">
        <f>D27-D28</f>
        <v>160.46139891589559</v>
      </c>
      <c r="E29" s="16">
        <f>E27-E28</f>
        <v>161.95803534501457</v>
      </c>
      <c r="F29" s="16">
        <f>F27-F28</f>
        <v>164.12049003157179</v>
      </c>
      <c r="G29" s="16">
        <f>G27-G28</f>
        <v>165.61718037415648</v>
      </c>
      <c r="L29" s="17" t="s">
        <v>61</v>
      </c>
    </row>
    <row r="30" spans="1:12" x14ac:dyDescent="0.2">
      <c r="A30" s="2"/>
      <c r="B30" s="2" t="s">
        <v>27</v>
      </c>
      <c r="C30" s="16">
        <f>C27*$D$5</f>
        <v>18.426277649475917</v>
      </c>
      <c r="D30" s="16">
        <f>D27*$D$5</f>
        <v>18.678046434654512</v>
      </c>
      <c r="E30" s="16">
        <f>E27*$D$5</f>
        <v>18.852258082488468</v>
      </c>
      <c r="F30" s="16">
        <f>F27*$D$5</f>
        <v>19.103972384627404</v>
      </c>
      <c r="G30" s="16">
        <f>G27*$D$5</f>
        <v>19.278190308102872</v>
      </c>
      <c r="L30" s="17" t="s">
        <v>62</v>
      </c>
    </row>
    <row r="31" spans="1:12" x14ac:dyDescent="0.2">
      <c r="A31" s="2"/>
      <c r="B31" s="2"/>
      <c r="C31" s="16"/>
      <c r="D31" s="16"/>
      <c r="E31" s="16"/>
      <c r="F31" s="16"/>
      <c r="G31" s="16"/>
      <c r="L31" s="14" t="s">
        <v>63</v>
      </c>
    </row>
    <row r="32" spans="1:12" x14ac:dyDescent="0.2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4" t="s">
        <v>64</v>
      </c>
    </row>
    <row r="33" spans="1:12" x14ac:dyDescent="0.2">
      <c r="A33" s="2"/>
      <c r="B33" s="2" t="s">
        <v>16</v>
      </c>
      <c r="C33" s="16">
        <f>C32*$D$4</f>
        <v>9.5174220975520765</v>
      </c>
      <c r="D33" s="16">
        <f>D32*$D$4</f>
        <v>9.6333116870857189</v>
      </c>
      <c r="E33" s="16">
        <f>E32*$D$4</f>
        <v>9.7135359307611822</v>
      </c>
      <c r="F33" s="16">
        <f>F32*$D$4</f>
        <v>9.8294255202948246</v>
      </c>
      <c r="G33" s="16">
        <f>G32*$D$4</f>
        <v>9.9096193846296892</v>
      </c>
      <c r="L33" s="2" t="s">
        <v>65</v>
      </c>
    </row>
    <row r="34" spans="1:12" x14ac:dyDescent="0.2">
      <c r="A34" s="2"/>
      <c r="B34" s="2" t="s">
        <v>22</v>
      </c>
      <c r="C34" s="16">
        <f>C32-C33</f>
        <v>163.52661603975841</v>
      </c>
      <c r="D34" s="16">
        <f>D32-D33</f>
        <v>165.517809896291</v>
      </c>
      <c r="E34" s="16">
        <f>E32-E33</f>
        <v>166.8962082648967</v>
      </c>
      <c r="F34" s="16">
        <f>F32-F33</f>
        <v>168.88740212142926</v>
      </c>
      <c r="G34" s="16">
        <f>G32-G33</f>
        <v>170.26527851772832</v>
      </c>
      <c r="L34" s="14" t="s">
        <v>66</v>
      </c>
    </row>
    <row r="35" spans="1:12" x14ac:dyDescent="0.2">
      <c r="A35" s="2"/>
      <c r="B35" s="2" t="s">
        <v>27</v>
      </c>
      <c r="C35" s="16">
        <f>C32*$D$5</f>
        <v>19.034844195104153</v>
      </c>
      <c r="D35" s="16">
        <f>D32*$D$5</f>
        <v>19.266623374171438</v>
      </c>
      <c r="E35" s="16">
        <f>E32*$D$5</f>
        <v>19.427071861522364</v>
      </c>
      <c r="F35" s="16">
        <f>F32*$D$5</f>
        <v>19.658851040589649</v>
      </c>
      <c r="G35" s="16">
        <f>G32*$D$5</f>
        <v>19.819238769259378</v>
      </c>
    </row>
    <row r="36" spans="1:12" x14ac:dyDescent="0.2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">
      <c r="A37" s="2"/>
      <c r="B37" s="2" t="s">
        <v>16</v>
      </c>
      <c r="C37" s="16">
        <f>C36*$D$4</f>
        <v>9.6746959438108533</v>
      </c>
      <c r="D37" s="16">
        <f>D36*$D$4</f>
        <v>9.7851020623671534</v>
      </c>
      <c r="E37" s="16">
        <f>E36*$D$4</f>
        <v>9.8615174962155496</v>
      </c>
      <c r="F37" s="16">
        <f>F36*$D$4</f>
        <v>9.9718932354312582</v>
      </c>
      <c r="G37" s="16">
        <f>G36*$D$4</f>
        <v>10.048339048620255</v>
      </c>
    </row>
    <row r="38" spans="1:12" x14ac:dyDescent="0.2">
      <c r="A38" s="2"/>
      <c r="B38" s="2" t="s">
        <v>22</v>
      </c>
      <c r="C38" s="16">
        <f>C36-C37</f>
        <v>166.22886667093192</v>
      </c>
      <c r="D38" s="16">
        <f>D36-D37</f>
        <v>168.12584452612654</v>
      </c>
      <c r="E38" s="16">
        <f>E36-E37</f>
        <v>169.43880061679445</v>
      </c>
      <c r="F38" s="16">
        <f>F36-F37</f>
        <v>171.33525649968252</v>
      </c>
      <c r="G38" s="16">
        <f>G36-G37</f>
        <v>172.6487345626571</v>
      </c>
    </row>
    <row r="39" spans="1:12" x14ac:dyDescent="0.2">
      <c r="A39" s="2"/>
      <c r="B39" s="2" t="s">
        <v>27</v>
      </c>
      <c r="C39" s="16">
        <f>C36*$D$5</f>
        <v>19.349391887621707</v>
      </c>
      <c r="D39" s="16">
        <f>D36*$D$5</f>
        <v>19.570204124734307</v>
      </c>
      <c r="E39" s="16">
        <f>E36*$D$5</f>
        <v>19.723034992431099</v>
      </c>
      <c r="F39" s="16">
        <f>F36*$D$5</f>
        <v>19.943786470862516</v>
      </c>
      <c r="G39" s="16">
        <f>G36*$D$5</f>
        <v>20.09667809724051</v>
      </c>
    </row>
    <row r="40" spans="1:12" x14ac:dyDescent="0.2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">
      <c r="A41" s="2"/>
      <c r="B41" s="2" t="s">
        <v>16</v>
      </c>
      <c r="C41" s="16">
        <f>C40*$D$4</f>
        <v>9.8353781180180704</v>
      </c>
      <c r="D41" s="16">
        <f>D40*$D$4</f>
        <v>9.9399037897850366</v>
      </c>
      <c r="E41" s="16">
        <f>E40*$D$4</f>
        <v>10.012305353257361</v>
      </c>
      <c r="F41" s="16">
        <f>F40*$D$4</f>
        <v>10.11682927199101</v>
      </c>
      <c r="G41" s="16">
        <f>G40*$D$4</f>
        <v>10.189200456122741</v>
      </c>
    </row>
    <row r="42" spans="1:12" x14ac:dyDescent="0.2">
      <c r="A42" s="2"/>
      <c r="B42" s="2" t="s">
        <v>22</v>
      </c>
      <c r="C42" s="16">
        <f>C40-C41</f>
        <v>168.98967857321958</v>
      </c>
      <c r="D42" s="16">
        <f>D40-D41</f>
        <v>170.78561966085201</v>
      </c>
      <c r="E42" s="16">
        <f>E40-E41</f>
        <v>172.02961016051285</v>
      </c>
      <c r="F42" s="16">
        <f>F40-F41</f>
        <v>173.82552112784555</v>
      </c>
      <c r="G42" s="16">
        <f>G40-G41</f>
        <v>175.06898965519983</v>
      </c>
    </row>
    <row r="43" spans="1:12" x14ac:dyDescent="0.2">
      <c r="A43" s="2"/>
      <c r="B43" s="2" t="s">
        <v>27</v>
      </c>
      <c r="C43" s="16">
        <f>C40*$D$5</f>
        <v>19.670756236036141</v>
      </c>
      <c r="D43" s="16">
        <f>D40*$D$5</f>
        <v>19.879807579570073</v>
      </c>
      <c r="E43" s="16">
        <f>E40*$D$5</f>
        <v>20.024610706514721</v>
      </c>
      <c r="F43" s="16">
        <f>F40*$D$5</f>
        <v>20.23365854398202</v>
      </c>
      <c r="G43" s="16">
        <f>G40*$D$5</f>
        <v>20.378400912245482</v>
      </c>
    </row>
    <row r="44" spans="1:12" x14ac:dyDescent="0.2">
      <c r="A44" s="2"/>
      <c r="B44" s="2"/>
      <c r="C44" s="16"/>
      <c r="D44" s="16"/>
      <c r="E44" s="16"/>
      <c r="F44" s="16"/>
      <c r="G44" s="16"/>
    </row>
    <row r="45" spans="1:12" x14ac:dyDescent="0.2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">
      <c r="A46" s="2"/>
      <c r="B46" s="2" t="s">
        <v>16</v>
      </c>
      <c r="C46" s="16">
        <f>C45*$D$4</f>
        <v>9.9997017243281352</v>
      </c>
      <c r="D46" s="16">
        <f>D45*$D$4</f>
        <v>10.098043447250763</v>
      </c>
      <c r="E46" s="16">
        <f>E45*$D$4</f>
        <v>10.166100765018044</v>
      </c>
      <c r="F46" s="16">
        <f>F45*$D$4</f>
        <v>10.264442487940673</v>
      </c>
      <c r="G46" s="16">
        <f>G45*$D$4</f>
        <v>10.332499805707952</v>
      </c>
    </row>
    <row r="47" spans="1:12" x14ac:dyDescent="0.2">
      <c r="A47" s="2"/>
      <c r="B47" s="2" t="s">
        <v>22</v>
      </c>
      <c r="C47" s="16">
        <f>C45-C46</f>
        <v>171.81305689981977</v>
      </c>
      <c r="D47" s="16">
        <f>D45-D46</f>
        <v>173.5027465027631</v>
      </c>
      <c r="E47" s="16">
        <f>E45-E46</f>
        <v>174.67209496258278</v>
      </c>
      <c r="F47" s="16">
        <f>F45-F46</f>
        <v>176.36178456552611</v>
      </c>
      <c r="G47" s="16">
        <f>G45-G46</f>
        <v>177.53113302534572</v>
      </c>
    </row>
    <row r="48" spans="1:12" x14ac:dyDescent="0.2">
      <c r="A48" s="2"/>
      <c r="B48" s="2" t="s">
        <v>27</v>
      </c>
      <c r="C48" s="16">
        <f>C45*$D$5</f>
        <v>19.99940344865627</v>
      </c>
      <c r="D48" s="16">
        <f>D45*$D$5</f>
        <v>20.196086894501526</v>
      </c>
      <c r="E48" s="16">
        <f>E45*$D$5</f>
        <v>20.332201530036087</v>
      </c>
      <c r="F48" s="16">
        <f>F45*$D$5</f>
        <v>20.528884975881347</v>
      </c>
      <c r="G48" s="16">
        <f>G45*$D$5</f>
        <v>20.664999611415904</v>
      </c>
    </row>
    <row r="49" spans="1:7" x14ac:dyDescent="0.2">
      <c r="A49" s="2"/>
      <c r="B49" s="1"/>
      <c r="C49" s="2"/>
      <c r="D49" s="2"/>
      <c r="E49" s="2"/>
      <c r="F49" s="2"/>
      <c r="G49" s="2"/>
    </row>
    <row r="50" spans="1:7" x14ac:dyDescent="0.2">
      <c r="A50" s="2"/>
      <c r="B50" s="1" t="s">
        <v>67</v>
      </c>
      <c r="C50" s="2"/>
      <c r="D50" s="2"/>
      <c r="E50" s="2"/>
      <c r="F50" s="2"/>
      <c r="G50" s="2"/>
    </row>
    <row r="51" spans="1:7" x14ac:dyDescent="0.2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">
      <c r="A52" s="2"/>
      <c r="B52" s="2" t="s">
        <v>16</v>
      </c>
      <c r="C52" s="16">
        <f>C51*$D$4</f>
        <v>11.463628983740824</v>
      </c>
      <c r="D52" s="16">
        <f>D51*$D$4</f>
        <v>11.497255116361588</v>
      </c>
      <c r="E52" s="16">
        <f>E51*$D$4</f>
        <v>11.520519296599797</v>
      </c>
      <c r="F52" s="16">
        <f>F51*$D$4</f>
        <v>11.554148026460314</v>
      </c>
      <c r="G52" s="16">
        <f>G51*$D$4</f>
        <v>11.577448980696451</v>
      </c>
    </row>
    <row r="53" spans="1:7" x14ac:dyDescent="0.2">
      <c r="A53" s="2"/>
      <c r="B53" s="2" t="s">
        <v>22</v>
      </c>
      <c r="C53" s="16">
        <f>C51-C52</f>
        <v>196.96598890245599</v>
      </c>
      <c r="D53" s="16">
        <f>D51-D52</f>
        <v>197.54374699930364</v>
      </c>
      <c r="E53" s="16">
        <f>E51-E52</f>
        <v>197.94346791430561</v>
      </c>
      <c r="F53" s="16">
        <f>F51-F52</f>
        <v>198.52127063645449</v>
      </c>
      <c r="G53" s="16">
        <f>G51-G52</f>
        <v>198.92162339560264</v>
      </c>
    </row>
    <row r="54" spans="1:7" x14ac:dyDescent="0.2">
      <c r="A54" s="2"/>
      <c r="B54" s="2" t="s">
        <v>27</v>
      </c>
      <c r="C54" s="16">
        <f>C51*$D$5</f>
        <v>22.927257967481648</v>
      </c>
      <c r="D54" s="16">
        <f>D51*$D$5</f>
        <v>22.994510232723176</v>
      </c>
      <c r="E54" s="16">
        <f>E51*$D$5</f>
        <v>23.041038593199595</v>
      </c>
      <c r="F54" s="16">
        <f>F51*$D$5</f>
        <v>23.108296052920629</v>
      </c>
      <c r="G54" s="16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tabSelected="1" workbookViewId="0">
      <selection activeCell="E9" sqref="E9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71</v>
      </c>
    </row>
    <row r="3" spans="1:13" x14ac:dyDescent="0.2">
      <c r="A3" s="2"/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4">
        <f>+'Løntabel oktober 2018'!D7</f>
        <v>2.0299999999999999E-2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8.4344373849589314</v>
      </c>
      <c r="D17" s="16">
        <f>D16*$D$9</f>
        <v>8.5725615950663485</v>
      </c>
      <c r="E17" s="16">
        <f>E16*$D$9</f>
        <v>8.6681919854722516</v>
      </c>
      <c r="F17" s="16">
        <f>F16*$D$9</f>
        <v>8.8063201383715164</v>
      </c>
      <c r="G17" s="16">
        <f>G16*$D$9</f>
        <v>8.9019545490160397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144.91896961429438</v>
      </c>
      <c r="D18" s="16">
        <f>D16-D17</f>
        <v>147.29219467886725</v>
      </c>
      <c r="E18" s="16">
        <f>E16-E17</f>
        <v>148.93529865947778</v>
      </c>
      <c r="F18" s="16">
        <f>F16-F17</f>
        <v>151.30859146838333</v>
      </c>
      <c r="G18" s="16">
        <f>G16-G17</f>
        <v>152.95176452400287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16.868874769917863</v>
      </c>
      <c r="D19" s="16">
        <f>D16*$D$10</f>
        <v>17.145123190132697</v>
      </c>
      <c r="E19" s="16">
        <f>E16*$D$10</f>
        <v>17.336383970944503</v>
      </c>
      <c r="F19" s="16">
        <f>F16*$D$10</f>
        <v>17.612640276743033</v>
      </c>
      <c r="G19" s="16">
        <f>G16*$D$10</f>
        <v>17.803909098032079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9.1033435777597553</v>
      </c>
      <c r="D23" s="16">
        <f>D22*$D$9</f>
        <v>9.2406172952631209</v>
      </c>
      <c r="E23" s="16">
        <f>E22*$D$9</f>
        <v>9.3356705301349816</v>
      </c>
      <c r="F23" s="16">
        <f>F22*$D$9</f>
        <v>9.4729442476383436</v>
      </c>
      <c r="G23" s="16">
        <f>G22*$D$9</f>
        <v>9.5679606362957763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156.41199419969035</v>
      </c>
      <c r="D24" s="16">
        <f>D22-D23</f>
        <v>158.77060625497543</v>
      </c>
      <c r="E24" s="16">
        <f>E22-E23</f>
        <v>160.40379365413739</v>
      </c>
      <c r="F24" s="16">
        <f>F22-F23</f>
        <v>162.76240570942247</v>
      </c>
      <c r="G24" s="16">
        <f>G22-G23</f>
        <v>164.39496002362745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18.206687155519511</v>
      </c>
      <c r="D25" s="16">
        <f>D22*$D$10</f>
        <v>18.481234590526242</v>
      </c>
      <c r="E25" s="16">
        <f>E22*$D$10</f>
        <v>18.671341060269963</v>
      </c>
      <c r="F25" s="16">
        <f>F22*$D$10</f>
        <v>18.945888495276687</v>
      </c>
      <c r="G25" s="16">
        <f>G22*$D$10</f>
        <v>19.135921272591553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9.2500672133266448</v>
      </c>
      <c r="D28" s="16">
        <f>D27*$D$9</f>
        <v>9.3830441046174435</v>
      </c>
      <c r="E28" s="16">
        <f>E27*$D$9</f>
        <v>9.4750945979972059</v>
      </c>
      <c r="F28" s="16">
        <f>F27*$D$9</f>
        <v>9.6081410484167034</v>
      </c>
      <c r="G28" s="16">
        <f>G27*$D$9</f>
        <v>9.7001878492553306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158.93297302897599</v>
      </c>
      <c r="D29" s="16">
        <f>D27-D28</f>
        <v>161.21775779751789</v>
      </c>
      <c r="E29" s="16">
        <f>E27-E28</f>
        <v>162.79935263831561</v>
      </c>
      <c r="F29" s="16">
        <f>F27-F28</f>
        <v>165.0853325591597</v>
      </c>
      <c r="G29" s="16">
        <f>G27-G28</f>
        <v>166.66686395538702</v>
      </c>
      <c r="I29" s="12"/>
      <c r="L29" s="17"/>
    </row>
    <row r="30" spans="1:13" x14ac:dyDescent="0.2">
      <c r="A30" s="2"/>
      <c r="B30" s="2" t="s">
        <v>27</v>
      </c>
      <c r="C30" s="16">
        <f>C27*$D$10</f>
        <v>18.50013442665329</v>
      </c>
      <c r="D30" s="16">
        <f>D27*$D$10</f>
        <v>18.766088209234887</v>
      </c>
      <c r="E30" s="16">
        <f>E27*$D$10</f>
        <v>18.950189195994412</v>
      </c>
      <c r="F30" s="16">
        <f>F27*$D$10</f>
        <v>19.216282096833407</v>
      </c>
      <c r="G30" s="16">
        <f>G27*$D$10</f>
        <v>19.400375698510661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9.4001655428801385</v>
      </c>
      <c r="D33" s="16">
        <f>D32*$D$9</f>
        <v>9.528605388638999</v>
      </c>
      <c r="E33" s="16">
        <f>E32*$D$9</f>
        <v>9.6174794607814924</v>
      </c>
      <c r="F33" s="16">
        <f>F32*$D$9</f>
        <v>9.7458915120176695</v>
      </c>
      <c r="G33" s="16">
        <f>G32*$D$9</f>
        <v>9.8347687856786798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161.51193523675875</v>
      </c>
      <c r="D34" s="16">
        <f>D32-D33</f>
        <v>163.71876531388827</v>
      </c>
      <c r="E34" s="16">
        <f>E32-E33</f>
        <v>165.24578346251838</v>
      </c>
      <c r="F34" s="16">
        <f>F32-F33</f>
        <v>167.4521359792127</v>
      </c>
      <c r="G34" s="16">
        <f>G32-G33</f>
        <v>168.97920913575186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18.800331085760277</v>
      </c>
      <c r="D35" s="16">
        <f>D32*$D$10</f>
        <v>19.057210777277998</v>
      </c>
      <c r="E35" s="16">
        <f>E32*$D$10</f>
        <v>19.234958921562985</v>
      </c>
      <c r="F35" s="16">
        <f>F32*$D$10</f>
        <v>19.491783024035339</v>
      </c>
      <c r="G35" s="16">
        <f>G32*$D$10</f>
        <v>19.66953757135736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9.7106257661323827</v>
      </c>
      <c r="D38" s="16">
        <f>D37*$D$9</f>
        <v>9.8288679143335589</v>
      </c>
      <c r="E38" s="16">
        <f>E37*$D$9</f>
        <v>9.9107207101556352</v>
      </c>
      <c r="F38" s="16">
        <f>F37*$D$9</f>
        <v>10.02896285835681</v>
      </c>
      <c r="G38" s="16">
        <f>G37*$D$9</f>
        <v>10.110784658137673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166.84620634536549</v>
      </c>
      <c r="D39" s="16">
        <f>D37-D38</f>
        <v>168.8778214371857</v>
      </c>
      <c r="E39" s="16">
        <f>E37-E38</f>
        <v>170.28420129267408</v>
      </c>
      <c r="F39" s="16">
        <f>F37-F38</f>
        <v>172.31581638449427</v>
      </c>
      <c r="G39" s="16">
        <f>G37-G38</f>
        <v>173.7216636716382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19.421251532264765</v>
      </c>
      <c r="D40" s="16">
        <f>D37*$D$10</f>
        <v>19.657735828667118</v>
      </c>
      <c r="E40" s="16">
        <f>E37*$D$10</f>
        <v>19.82144142031127</v>
      </c>
      <c r="F40" s="16">
        <f>F37*$D$10</f>
        <v>20.057925716713619</v>
      </c>
      <c r="G40" s="16">
        <f>G37*$D$10</f>
        <v>20.221569316275346</v>
      </c>
    </row>
    <row r="41" spans="1:12" x14ac:dyDescent="0.2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">
      <c r="A42" s="2"/>
      <c r="B42" s="2" t="s">
        <v>16</v>
      </c>
      <c r="C42" s="16">
        <f>C41*$D$9</f>
        <v>9.8710922714702143</v>
      </c>
      <c r="D42" s="16">
        <f>D41*$D$9</f>
        <v>9.9837396342332063</v>
      </c>
      <c r="E42" s="16">
        <f>E41*$D$9</f>
        <v>10.061706301388726</v>
      </c>
      <c r="F42" s="16">
        <f>F41*$D$9</f>
        <v>10.174322668110511</v>
      </c>
      <c r="G42" s="16">
        <f>G41*$D$9</f>
        <v>10.252320331307246</v>
      </c>
    </row>
    <row r="43" spans="1:12" x14ac:dyDescent="0.2">
      <c r="A43" s="2"/>
      <c r="B43" s="2" t="s">
        <v>22</v>
      </c>
      <c r="C43" s="16">
        <f>C41-C42</f>
        <v>169.60331266435185</v>
      </c>
      <c r="D43" s="16">
        <f>D41-D42</f>
        <v>171.53879917000688</v>
      </c>
      <c r="E43" s="16">
        <f>E41-E42</f>
        <v>172.87840826931537</v>
      </c>
      <c r="F43" s="16">
        <f>F41-F42</f>
        <v>174.81336220662607</v>
      </c>
      <c r="G43" s="16">
        <f>G41-G42</f>
        <v>176.15350387427901</v>
      </c>
    </row>
    <row r="44" spans="1:12" x14ac:dyDescent="0.2">
      <c r="A44" s="2"/>
      <c r="B44" s="2" t="s">
        <v>27</v>
      </c>
      <c r="C44" s="16">
        <f>C41*$D$10</f>
        <v>19.742184542940429</v>
      </c>
      <c r="D44" s="16">
        <f>D41*$D$10</f>
        <v>19.967479268466413</v>
      </c>
      <c r="E44" s="16">
        <f>E41*$D$10</f>
        <v>20.123412602777453</v>
      </c>
      <c r="F44" s="16">
        <f>F41*$D$10</f>
        <v>20.348645336221022</v>
      </c>
      <c r="G44" s="16">
        <f>G41*$D$10</f>
        <v>20.504640662614491</v>
      </c>
    </row>
    <row r="45" spans="1:12" x14ac:dyDescent="0.2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">
      <c r="A46" s="2"/>
      <c r="B46" s="2" t="s">
        <v>16</v>
      </c>
      <c r="C46" s="16">
        <f>C45*$D$9</f>
        <v>10.035036293813837</v>
      </c>
      <c r="D46" s="16">
        <f>D45*$D$9</f>
        <v>10.141683836717673</v>
      </c>
      <c r="E46" s="16">
        <f>E45*$D$9</f>
        <v>10.215555151928484</v>
      </c>
      <c r="F46" s="16">
        <f>F45*$D$9</f>
        <v>10.322200906212428</v>
      </c>
      <c r="G46" s="16">
        <f>G45*$D$9</f>
        <v>10.396041225382032</v>
      </c>
    </row>
    <row r="47" spans="1:12" x14ac:dyDescent="0.2">
      <c r="A47" s="2"/>
      <c r="B47" s="2" t="s">
        <v>22</v>
      </c>
      <c r="C47" s="16">
        <f>C45-C46</f>
        <v>172.42016904825593</v>
      </c>
      <c r="D47" s="16">
        <f>D45-D46</f>
        <v>174.2525677399673</v>
      </c>
      <c r="E47" s="16">
        <f>E45-E46</f>
        <v>175.52181124677122</v>
      </c>
      <c r="F47" s="16">
        <f>F45-F46</f>
        <v>177.35417920674081</v>
      </c>
      <c r="G47" s="16">
        <f>G45-G46</f>
        <v>178.62289014520036</v>
      </c>
    </row>
    <row r="48" spans="1:12" x14ac:dyDescent="0.2">
      <c r="A48" s="2"/>
      <c r="B48" s="2" t="s">
        <v>27</v>
      </c>
      <c r="C48" s="16">
        <f>C45*$D$10</f>
        <v>20.070072587627674</v>
      </c>
      <c r="D48" s="16">
        <f>D45*$D$10</f>
        <v>20.283367673435347</v>
      </c>
      <c r="E48" s="16">
        <f>E45*$D$10</f>
        <v>20.431110303856968</v>
      </c>
      <c r="F48" s="16">
        <f>F45*$D$10</f>
        <v>20.644401812424857</v>
      </c>
      <c r="G48" s="16">
        <f>G45*$D$10</f>
        <v>20.792082450764063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">
      <c r="A51" s="2"/>
      <c r="B51" s="2" t="s">
        <v>16</v>
      </c>
      <c r="C51" s="16">
        <f>C50*$D$9</f>
        <v>10.202695669331996</v>
      </c>
      <c r="D51" s="16">
        <f>D50*$D$9</f>
        <v>10.303033729229954</v>
      </c>
      <c r="E51" s="16">
        <f>E50*$D$9</f>
        <v>10.372472610547911</v>
      </c>
      <c r="F51" s="16">
        <f>F50*$D$9</f>
        <v>10.472810670445869</v>
      </c>
      <c r="G51" s="16">
        <f>G50*$D$9</f>
        <v>10.542249551763824</v>
      </c>
    </row>
    <row r="52" spans="1:7" x14ac:dyDescent="0.2">
      <c r="A52" s="2"/>
      <c r="B52" s="2" t="s">
        <v>22</v>
      </c>
      <c r="C52" s="16">
        <f>C50-C51</f>
        <v>175.3008619548861</v>
      </c>
      <c r="D52" s="16">
        <f>D50-D51</f>
        <v>177.02485225676921</v>
      </c>
      <c r="E52" s="16">
        <f>E50-E51</f>
        <v>178.21793849032321</v>
      </c>
      <c r="F52" s="16">
        <f>F50-F51</f>
        <v>179.94192879220628</v>
      </c>
      <c r="G52" s="16">
        <f>G50-G51</f>
        <v>181.13501502576025</v>
      </c>
    </row>
    <row r="53" spans="1:7" x14ac:dyDescent="0.2">
      <c r="A53" s="2"/>
      <c r="B53" s="2" t="s">
        <v>27</v>
      </c>
      <c r="C53" s="16">
        <f>C50*$D$10</f>
        <v>20.405391338663993</v>
      </c>
      <c r="D53" s="16">
        <f>D50*$D$10</f>
        <v>20.606067458459908</v>
      </c>
      <c r="E53" s="16">
        <f>E50*$D$10</f>
        <v>20.744945221095822</v>
      </c>
      <c r="F53" s="16">
        <f>F50*$D$10</f>
        <v>20.945621340891737</v>
      </c>
      <c r="G53" s="16">
        <f>G50*$D$10</f>
        <v>21.084499103527648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">
      <c r="A57" s="2"/>
      <c r="B57" s="2" t="s">
        <v>16</v>
      </c>
      <c r="C57" s="16">
        <f>C56*$D$9</f>
        <v>11.696340652110763</v>
      </c>
      <c r="D57" s="16">
        <f>D56*$D$9</f>
        <v>11.730649395223727</v>
      </c>
      <c r="E57" s="16">
        <f>E56*$D$9</f>
        <v>11.754385838320772</v>
      </c>
      <c r="F57" s="16">
        <f>F56*$D$9</f>
        <v>11.788697231397459</v>
      </c>
      <c r="G57" s="16">
        <f>G56*$D$9</f>
        <v>11.812471195004589</v>
      </c>
    </row>
    <row r="58" spans="1:7" x14ac:dyDescent="0.2">
      <c r="A58" s="2"/>
      <c r="B58" s="2" t="s">
        <v>22</v>
      </c>
      <c r="C58" s="16">
        <f>C56-C57</f>
        <v>200.96439847717582</v>
      </c>
      <c r="D58" s="16">
        <f>D56-D57</f>
        <v>201.55388506338949</v>
      </c>
      <c r="E58" s="16">
        <f>E56-E57</f>
        <v>201.96172031296601</v>
      </c>
      <c r="F58" s="16">
        <f>F56-F57</f>
        <v>202.55125243037452</v>
      </c>
      <c r="G58" s="16">
        <f>G56-G57</f>
        <v>202.95973235053339</v>
      </c>
    </row>
    <row r="59" spans="1:7" x14ac:dyDescent="0.2">
      <c r="A59" s="2"/>
      <c r="B59" s="2" t="s">
        <v>27</v>
      </c>
      <c r="C59" s="16">
        <f>C56*$D$10</f>
        <v>23.392681304221526</v>
      </c>
      <c r="D59" s="16">
        <f>D56*$D$10</f>
        <v>23.461298790447454</v>
      </c>
      <c r="E59" s="16">
        <f>E56*$D$10</f>
        <v>23.508771676641544</v>
      </c>
      <c r="F59" s="16">
        <f>F56*$D$10</f>
        <v>23.577394462794917</v>
      </c>
      <c r="G59" s="16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3.8518082916789043E-2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25534.201693760682</v>
      </c>
      <c r="D15" s="6">
        <f>+'Løntabel oktober 2017'!D10*(100%+'Løntabel oktober 2018'!$E$63+$E$63)</f>
        <v>25952.355422184064</v>
      </c>
      <c r="E15" s="6">
        <f>+'Løntabel oktober 2017'!E10*(100%+'Løntabel oktober 2018'!$E$63+$E$63)</f>
        <v>26241.864439232664</v>
      </c>
      <c r="F15" s="6">
        <f>+'Løntabel oktober 2017'!F10*(100%+'Løntabel oktober 2018'!$E$63+$E$63)</f>
        <v>26660.030103964033</v>
      </c>
      <c r="G15" s="6">
        <f>+'Løntabel oktober 2017'!G10*(100%+'Løntabel oktober 2018'!$E$63+$E$63)</f>
        <v>26949.551291781001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1404.3810931568376</v>
      </c>
      <c r="D16" s="16">
        <f t="shared" ref="D16:G16" si="0">D15*$D$9</f>
        <v>1427.3795482201235</v>
      </c>
      <c r="E16" s="16">
        <f t="shared" si="0"/>
        <v>1443.3025441577965</v>
      </c>
      <c r="F16" s="16">
        <f t="shared" si="0"/>
        <v>1466.3016557180217</v>
      </c>
      <c r="G16" s="16">
        <f t="shared" si="0"/>
        <v>1482.225321047955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24129.820600603845</v>
      </c>
      <c r="D17" s="16">
        <f>D15-D16</f>
        <v>24524.97587396394</v>
      </c>
      <c r="E17" s="16">
        <f>E15-E16</f>
        <v>24798.561895074869</v>
      </c>
      <c r="F17" s="16">
        <f>F15-F16</f>
        <v>25193.728448246009</v>
      </c>
      <c r="G17" s="16">
        <f>G15-G16</f>
        <v>25467.325970733047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2808.7621863136751</v>
      </c>
      <c r="D18" s="16">
        <f>D15*$D$10</f>
        <v>2854.759096440247</v>
      </c>
      <c r="E18" s="16">
        <f>E15*$D$10</f>
        <v>2886.6050883155931</v>
      </c>
      <c r="F18" s="16">
        <f>F15*$D$10</f>
        <v>2932.6033114360434</v>
      </c>
      <c r="G18" s="16">
        <f>G15*$D$10</f>
        <v>2964.4506420959101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27559.231326637015</v>
      </c>
      <c r="D21" s="6">
        <f>+'Løntabel oktober 2017'!D16*(100%+'Løntabel oktober 2018'!$E$63+$E$63)</f>
        <v>27974.810295334319</v>
      </c>
      <c r="E21" s="6">
        <f>+'Løntabel oktober 2017'!E16*(100%+'Løntabel oktober 2018'!$E$63+$E$63)</f>
        <v>28262.572046365956</v>
      </c>
      <c r="F21" s="6">
        <f>+'Løntabel oktober 2017'!F16*(100%+'Løntabel oktober 2018'!$E$63+$E$63)</f>
        <v>28678.15101506326</v>
      </c>
      <c r="G21" s="6">
        <f>+'Løntabel oktober 2017'!G16*(100%+'Løntabel oktober 2018'!$E$63+$E$63)</f>
        <v>28965.801218800407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1515.7577229650358</v>
      </c>
      <c r="D22" s="16">
        <f t="shared" ref="D22:G22" si="1">D21*$D$9</f>
        <v>1538.6145662433876</v>
      </c>
      <c r="E22" s="16">
        <f t="shared" si="1"/>
        <v>1554.4414625501277</v>
      </c>
      <c r="F22" s="16">
        <f t="shared" si="1"/>
        <v>1577.2983058284792</v>
      </c>
      <c r="G22" s="16">
        <f t="shared" si="1"/>
        <v>1593.1190670340225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26043.473603671981</v>
      </c>
      <c r="D23" s="16">
        <f>D21-D22</f>
        <v>26436.19572909093</v>
      </c>
      <c r="E23" s="16">
        <f>E21-E22</f>
        <v>26708.13058381583</v>
      </c>
      <c r="F23" s="16">
        <f>F21-F22</f>
        <v>27100.852709234779</v>
      </c>
      <c r="G23" s="16">
        <f>G21-G22</f>
        <v>27372.682151766385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3031.5154459300716</v>
      </c>
      <c r="D24" s="16">
        <f>D21*$D$10</f>
        <v>3077.2291324867751</v>
      </c>
      <c r="E24" s="16">
        <f>E21*$D$10</f>
        <v>3108.8829251002553</v>
      </c>
      <c r="F24" s="16">
        <f>F21*$D$10</f>
        <v>3154.5966116569584</v>
      </c>
      <c r="G24" s="16">
        <f>G21*$D$10</f>
        <v>3186.2381340680449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28003.418737463948</v>
      </c>
      <c r="D26" s="6">
        <f>+'Løntabel oktober 2017'!D21*(100%+'Løntabel oktober 2018'!$E$63+$E$63)</f>
        <v>28405.989603528305</v>
      </c>
      <c r="E26" s="6">
        <f>+'Løntabel oktober 2017'!E21*(100%+'Løntabel oktober 2018'!$E$63+$E$63)</f>
        <v>28684.660931169026</v>
      </c>
      <c r="F26" s="6">
        <f>+'Løntabel oktober 2017'!F21*(100%+'Løntabel oktober 2018'!$E$63+$E$63)</f>
        <v>29087.442378774365</v>
      </c>
      <c r="G26" s="6">
        <f>+'Løntabel oktober 2017'!G21*(100%+'Løntabel oktober 2018'!$E$63+$E$63)</f>
        <v>29366.102527709765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1540.1880305605171</v>
      </c>
      <c r="D27" s="16">
        <f t="shared" ref="D27:G27" si="2">D26*$D$9</f>
        <v>1562.3294281940568</v>
      </c>
      <c r="E27" s="16">
        <f t="shared" si="2"/>
        <v>1577.6563512142964</v>
      </c>
      <c r="F27" s="16">
        <f t="shared" si="2"/>
        <v>1599.8093308325901</v>
      </c>
      <c r="G27" s="16">
        <f t="shared" si="2"/>
        <v>1615.1356390240371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26463.230706903432</v>
      </c>
      <c r="D28" s="16">
        <f>D26-D27</f>
        <v>26843.660175334247</v>
      </c>
      <c r="E28" s="16">
        <f>E26-E27</f>
        <v>27107.00457995473</v>
      </c>
      <c r="F28" s="16">
        <f>F26-F27</f>
        <v>27487.633047941774</v>
      </c>
      <c r="G28" s="16">
        <f>G26-G27</f>
        <v>27750.966888685729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3080.3760611210341</v>
      </c>
      <c r="D29" s="16">
        <f>D26*$D$10</f>
        <v>3124.6588563881137</v>
      </c>
      <c r="E29" s="16">
        <f>E26*$D$10</f>
        <v>3155.3127024285927</v>
      </c>
      <c r="F29" s="16">
        <f>F26*$D$10</f>
        <v>3199.6186616651803</v>
      </c>
      <c r="G29" s="16">
        <f>G26*$D$10</f>
        <v>3230.2712780480742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28457.822611224416</v>
      </c>
      <c r="D31" s="6">
        <f>+'Løntabel oktober 2017'!D26*(100%+'Løntabel oktober 2018'!$E$63+$E$63)</f>
        <v>28846.658140784548</v>
      </c>
      <c r="E31" s="6">
        <f>+'Løntabel oktober 2017'!E26*(100%+'Løntabel oktober 2018'!$E$63+$E$63)</f>
        <v>29115.713251381385</v>
      </c>
      <c r="F31" s="6">
        <f>+'Løntabel oktober 2017'!F26*(100%+'Løntabel oktober 2018'!$E$63+$E$63)</f>
        <v>29504.464636508907</v>
      </c>
      <c r="G31" s="6">
        <f>+'Løntabel oktober 2017'!G26*(100%+'Løntabel oktober 2018'!$E$63+$E$63)</f>
        <v>29773.529439301652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1565.180243617343</v>
      </c>
      <c r="D32" s="16">
        <f t="shared" ref="D32:G32" si="3">D31*$D$9</f>
        <v>1586.56619774315</v>
      </c>
      <c r="E32" s="16">
        <f t="shared" si="3"/>
        <v>1601.3642288259762</v>
      </c>
      <c r="F32" s="16">
        <f t="shared" si="3"/>
        <v>1622.7455550079899</v>
      </c>
      <c r="G32" s="16">
        <f t="shared" si="3"/>
        <v>1637.544119161591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26892.642367607074</v>
      </c>
      <c r="D33" s="16">
        <f>D31-D32</f>
        <v>27260.0919430414</v>
      </c>
      <c r="E33" s="16">
        <f>E31-E32</f>
        <v>27514.349022555409</v>
      </c>
      <c r="F33" s="16">
        <f>F31-F32</f>
        <v>27881.719081500916</v>
      </c>
      <c r="G33" s="16">
        <f>G31-G32</f>
        <v>28135.985320140062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3130.3604872346859</v>
      </c>
      <c r="D34" s="16">
        <f>D31*$D$10</f>
        <v>3173.1323954863001</v>
      </c>
      <c r="E34" s="16">
        <f>E31*$D$10</f>
        <v>3202.7284576519523</v>
      </c>
      <c r="F34" s="16">
        <f>F31*$D$10</f>
        <v>3245.4911100159798</v>
      </c>
      <c r="G34" s="16">
        <f>G31*$D$10</f>
        <v>3275.0882383231819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29397.702012374462</v>
      </c>
      <c r="D36" s="6">
        <f>+'Løntabel oktober 2017'!D31*(100%+'Løntabel oktober 2018'!$E$63+$E$63)</f>
        <v>29755.665291141169</v>
      </c>
      <c r="E36" s="6">
        <f>+'Løntabel oktober 2017'!E31*(100%+'Løntabel oktober 2018'!$E$63+$E$63)</f>
        <v>30003.464367988458</v>
      </c>
      <c r="F36" s="6">
        <f>+'Løntabel oktober 2017'!F31*(100%+'Løntabel oktober 2018'!$E$63+$E$63)</f>
        <v>30361.427646755157</v>
      </c>
      <c r="G36" s="6">
        <f>+'Løntabel oktober 2017'!G31*(100%+'Løntabel oktober 2018'!$E$63+$E$63)</f>
        <v>30609.132886973886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1616.8736106805954</v>
      </c>
      <c r="D37" s="16">
        <f t="shared" ref="D37:G37" si="4">D36*$D$9</f>
        <v>1636.5615910127642</v>
      </c>
      <c r="E37" s="16">
        <f t="shared" si="4"/>
        <v>1650.1905402393652</v>
      </c>
      <c r="F37" s="16">
        <f t="shared" si="4"/>
        <v>1669.8785205715337</v>
      </c>
      <c r="G37" s="16">
        <f t="shared" si="4"/>
        <v>1683.5023087835636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27780.828401693867</v>
      </c>
      <c r="D38" s="16">
        <f>D36-D37</f>
        <v>28119.103700128406</v>
      </c>
      <c r="E38" s="16">
        <f>E36-E37</f>
        <v>28353.273827749093</v>
      </c>
      <c r="F38" s="16">
        <f>F36-F37</f>
        <v>28691.549126183625</v>
      </c>
      <c r="G38" s="16">
        <f>G36-G37</f>
        <v>28925.630578190321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3233.7472213611909</v>
      </c>
      <c r="D39" s="16">
        <f>D36*$D$10</f>
        <v>3273.1231820255284</v>
      </c>
      <c r="E39" s="16">
        <f>E36*$D$10</f>
        <v>3300.3810804787304</v>
      </c>
      <c r="F39" s="16">
        <f>F36*$D$10</f>
        <v>3339.7570411430675</v>
      </c>
      <c r="G39" s="16">
        <f>G36*$D$10</f>
        <v>3367.0046175671273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29883.494238385403</v>
      </c>
      <c r="D40" s="6">
        <f>+'Løntabel oktober 2017'!D35*(100%+'Løntabel oktober 2018'!$E$63+$E$63)</f>
        <v>30224.520005698567</v>
      </c>
      <c r="E40" s="6">
        <f>+'Løntabel oktober 2017'!E35*(100%+'Løntabel oktober 2018'!$E$63+$E$63)</f>
        <v>30460.554315241203</v>
      </c>
      <c r="F40" s="6">
        <f>+'Løntabel oktober 2017'!F35*(100%+'Løntabel oktober 2018'!$E$63+$E$63)</f>
        <v>30801.486245925822</v>
      </c>
      <c r="G40" s="6">
        <f>+'Løntabel oktober 2017'!G35*(100%+'Løntabel oktober 2018'!$E$63+$E$63)</f>
        <v>31037.614392097024</v>
      </c>
    </row>
    <row r="41" spans="1:15" x14ac:dyDescent="0.2">
      <c r="A41" s="2"/>
      <c r="B41" s="2" t="s">
        <v>16</v>
      </c>
      <c r="C41" s="16">
        <f>C40*$D$9</f>
        <v>1643.5921831111971</v>
      </c>
      <c r="D41" s="16">
        <f t="shared" ref="D41:G41" si="5">D40*$D$9</f>
        <v>1662.3486003134212</v>
      </c>
      <c r="E41" s="16">
        <f t="shared" si="5"/>
        <v>1675.3304873382663</v>
      </c>
      <c r="F41" s="16">
        <f t="shared" si="5"/>
        <v>1694.0817435259203</v>
      </c>
      <c r="G41" s="16">
        <f t="shared" si="5"/>
        <v>1707.0687915653364</v>
      </c>
    </row>
    <row r="42" spans="1:15" x14ac:dyDescent="0.2">
      <c r="A42" s="2"/>
      <c r="B42" s="2" t="s">
        <v>22</v>
      </c>
      <c r="C42" s="16">
        <f>C40-C41</f>
        <v>28239.902055274208</v>
      </c>
      <c r="D42" s="16">
        <f>D40-D41</f>
        <v>28562.171405385146</v>
      </c>
      <c r="E42" s="16">
        <f>E40-E41</f>
        <v>28785.223827902937</v>
      </c>
      <c r="F42" s="16">
        <f>F40-F41</f>
        <v>29107.404502399902</v>
      </c>
      <c r="G42" s="16">
        <f>G40-G41</f>
        <v>29330.545600531688</v>
      </c>
    </row>
    <row r="43" spans="1:15" x14ac:dyDescent="0.2">
      <c r="A43" s="2"/>
      <c r="B43" s="2" t="s">
        <v>27</v>
      </c>
      <c r="C43" s="16">
        <f>C40*$D$10</f>
        <v>3287.1843662223941</v>
      </c>
      <c r="D43" s="16">
        <f>D40*$D$10</f>
        <v>3324.6972006268425</v>
      </c>
      <c r="E43" s="16">
        <f>E40*$D$10</f>
        <v>3350.6609746765325</v>
      </c>
      <c r="F43" s="16">
        <f>F40*$D$10</f>
        <v>3388.1634870518405</v>
      </c>
      <c r="G43" s="16">
        <f>G40*$D$10</f>
        <v>3414.1375831306727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30379.814211128778</v>
      </c>
      <c r="D44" s="6">
        <f>+'Løntabel oktober 2017'!D39*(100%+'Løntabel oktober 2018'!$E$63+$E$63)</f>
        <v>30702.676276061135</v>
      </c>
      <c r="E44" s="6">
        <f>+'Løntabel oktober 2017'!E39*(100%+'Løntabel oktober 2018'!$E$63+$E$63)</f>
        <v>30926.312421056413</v>
      </c>
      <c r="F44" s="6">
        <f>+'Løntabel oktober 2017'!F39*(100%+'Løntabel oktober 2018'!$E$63+$E$63)</f>
        <v>31249.1690711663</v>
      </c>
      <c r="G44" s="6">
        <f>+'Løntabel oktober 2017'!G39*(100%+'Løntabel oktober 2018'!$E$63+$E$63)</f>
        <v>31472.711379533026</v>
      </c>
    </row>
    <row r="45" spans="1:15" x14ac:dyDescent="0.2">
      <c r="A45" s="2"/>
      <c r="B45" s="2" t="s">
        <v>16</v>
      </c>
      <c r="C45" s="16">
        <f>C44*$D$9</f>
        <v>1670.8897816120827</v>
      </c>
      <c r="D45" s="16">
        <f t="shared" ref="D45:G45" si="6">D44*$D$9</f>
        <v>1688.6471951833623</v>
      </c>
      <c r="E45" s="16">
        <f t="shared" si="6"/>
        <v>1700.9471831581027</v>
      </c>
      <c r="F45" s="16">
        <f t="shared" si="6"/>
        <v>1718.7042989141464</v>
      </c>
      <c r="G45" s="16">
        <f t="shared" si="6"/>
        <v>1730.9991258743164</v>
      </c>
    </row>
    <row r="46" spans="1:15" x14ac:dyDescent="0.2">
      <c r="A46" s="2"/>
      <c r="B46" s="2" t="s">
        <v>22</v>
      </c>
      <c r="C46" s="16">
        <f>C44-C45</f>
        <v>28708.924429516694</v>
      </c>
      <c r="D46" s="16">
        <f>D44-D45</f>
        <v>29014.029080877772</v>
      </c>
      <c r="E46" s="16">
        <f>E44-E45</f>
        <v>29225.36523789831</v>
      </c>
      <c r="F46" s="16">
        <f>F44-F45</f>
        <v>29530.464772252155</v>
      </c>
      <c r="G46" s="16">
        <f>G44-G45</f>
        <v>29741.712253658709</v>
      </c>
      <c r="O46" s="2"/>
    </row>
    <row r="47" spans="1:15" x14ac:dyDescent="0.2">
      <c r="A47" s="2"/>
      <c r="B47" s="2" t="s">
        <v>27</v>
      </c>
      <c r="C47" s="16">
        <f>C44*$D$10</f>
        <v>3341.7795632241655</v>
      </c>
      <c r="D47" s="16">
        <f>D44*$D$10</f>
        <v>3377.2943903667247</v>
      </c>
      <c r="E47" s="16">
        <f>E44*$D$10</f>
        <v>3401.8943663162054</v>
      </c>
      <c r="F47" s="16">
        <f>F44*$D$10</f>
        <v>3437.4085978282928</v>
      </c>
      <c r="G47" s="16">
        <f>G44*$D$10</f>
        <v>3461.9982517486328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30887.381949786126</v>
      </c>
      <c r="D49" s="6">
        <f>+'Løntabel oktober 2017'!D44*(100%+'Løntabel oktober 2018'!$E$63+$E$63)</f>
        <v>31191.142845985796</v>
      </c>
      <c r="E49" s="6">
        <f>+'Løntabel oktober 2017'!E44*(100%+'Løntabel oktober 2018'!$E$63+$E$63)</f>
        <v>31401.360353098211</v>
      </c>
      <c r="F49" s="6">
        <f>+'Løntabel oktober 2017'!F44*(100%+'Løntabel oktober 2018'!$E$63+$E$63)</f>
        <v>31705.121249297874</v>
      </c>
      <c r="G49" s="6">
        <f>+'Løntabel oktober 2017'!G44*(100%+'Løntabel oktober 2018'!$E$63+$E$63)</f>
        <v>31915.338756410285</v>
      </c>
      <c r="O49" s="17"/>
    </row>
    <row r="50" spans="1:15" x14ac:dyDescent="0.2">
      <c r="A50" s="2"/>
      <c r="B50" s="2" t="s">
        <v>16</v>
      </c>
      <c r="C50" s="16">
        <f>C49*$D$9</f>
        <v>1698.806007238237</v>
      </c>
      <c r="D50" s="16">
        <f t="shared" ref="D50:G50" si="7">D49*$D$9</f>
        <v>1715.5128565292189</v>
      </c>
      <c r="E50" s="16">
        <f t="shared" si="7"/>
        <v>1727.0748194204016</v>
      </c>
      <c r="F50" s="16">
        <f t="shared" si="7"/>
        <v>1743.781668711383</v>
      </c>
      <c r="G50" s="16">
        <f t="shared" si="7"/>
        <v>1755.3436316025657</v>
      </c>
      <c r="O50" s="17"/>
    </row>
    <row r="51" spans="1:15" x14ac:dyDescent="0.2">
      <c r="A51" s="2"/>
      <c r="B51" s="2" t="s">
        <v>22</v>
      </c>
      <c r="C51" s="16">
        <f>C49-C50</f>
        <v>29188.57594254789</v>
      </c>
      <c r="D51" s="16">
        <f>D49-D50</f>
        <v>29475.629989456578</v>
      </c>
      <c r="E51" s="16">
        <f>E49-E50</f>
        <v>29674.285533677808</v>
      </c>
      <c r="F51" s="16">
        <f>F49-F50</f>
        <v>29961.339580586489</v>
      </c>
      <c r="G51" s="16">
        <f>G49-G50</f>
        <v>30159.99512480772</v>
      </c>
      <c r="O51" s="13"/>
    </row>
    <row r="52" spans="1:15" x14ac:dyDescent="0.2">
      <c r="A52" s="2"/>
      <c r="B52" s="2" t="s">
        <v>27</v>
      </c>
      <c r="C52" s="16">
        <f>C49*$D$10</f>
        <v>3397.6120144764741</v>
      </c>
      <c r="D52" s="16">
        <f>D49*$D$10</f>
        <v>3431.0257130584378</v>
      </c>
      <c r="E52" s="16">
        <f>E49*$D$10</f>
        <v>3454.1496388408032</v>
      </c>
      <c r="F52" s="16">
        <f>F49*$D$10</f>
        <v>3487.5633374227659</v>
      </c>
      <c r="G52" s="16">
        <f>G49*$D$10</f>
        <v>3510.6872632051313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35409.204865581291</v>
      </c>
      <c r="D55" s="6">
        <f>+'Løntabel oktober 2017'!D50*(100%+'Løntabel oktober 2018'!$E$63+$E$63)</f>
        <v>35513.070283809197</v>
      </c>
      <c r="E55" s="6">
        <f>+'Løntabel oktober 2017'!E50*(100%+'Løntabel oktober 2018'!$E$63+$E$63)</f>
        <v>35584.929389268116</v>
      </c>
      <c r="F55" s="6">
        <f>+'Løntabel oktober 2017'!F50*(100%+'Løntabel oktober 2018'!$E$63+$E$63)</f>
        <v>35688.802829928951</v>
      </c>
      <c r="G55" s="6">
        <f>+'Løntabel oktober 2017'!G50*(100%+'Løntabel oktober 2018'!$E$63+$E$63)</f>
        <v>35760.775524027922</v>
      </c>
      <c r="O55" s="17"/>
    </row>
    <row r="56" spans="1:15" x14ac:dyDescent="0.2">
      <c r="A56" s="2"/>
      <c r="B56" s="2" t="s">
        <v>16</v>
      </c>
      <c r="C56" s="16">
        <f>C55*$D$9</f>
        <v>1947.5062676069711</v>
      </c>
      <c r="D56" s="16">
        <f t="shared" ref="D56:G56" si="8">D55*$D$9</f>
        <v>1953.2188656095059</v>
      </c>
      <c r="E56" s="16">
        <f t="shared" si="8"/>
        <v>1957.1711164097464</v>
      </c>
      <c r="F56" s="16">
        <f t="shared" si="8"/>
        <v>1962.8841556460923</v>
      </c>
      <c r="G56" s="16">
        <f t="shared" si="8"/>
        <v>1966.8426538215358</v>
      </c>
      <c r="O56" s="17"/>
    </row>
    <row r="57" spans="1:15" x14ac:dyDescent="0.2">
      <c r="A57" s="2"/>
      <c r="B57" s="2" t="s">
        <v>22</v>
      </c>
      <c r="C57" s="16">
        <f>C55-C56</f>
        <v>33461.698597974319</v>
      </c>
      <c r="D57" s="16">
        <f>D55-D56</f>
        <v>33559.851418199687</v>
      </c>
      <c r="E57" s="16">
        <f>E55-E56</f>
        <v>33627.758272858373</v>
      </c>
      <c r="F57" s="16">
        <f>F55-F56</f>
        <v>33725.918674282861</v>
      </c>
      <c r="G57" s="16">
        <f>G55-G56</f>
        <v>33793.932870206387</v>
      </c>
    </row>
    <row r="58" spans="1:15" x14ac:dyDescent="0.2">
      <c r="A58" s="2"/>
      <c r="B58" s="2" t="s">
        <v>27</v>
      </c>
      <c r="C58" s="16">
        <f>C55*$D$10</f>
        <v>3895.0125352139421</v>
      </c>
      <c r="D58" s="16">
        <f>D55*$D$10</f>
        <v>3906.4377312190118</v>
      </c>
      <c r="E58" s="16">
        <f>E55*$D$10</f>
        <v>3914.3422328194929</v>
      </c>
      <c r="F58" s="16">
        <f>F55*$D$10</f>
        <v>3925.7683112921845</v>
      </c>
      <c r="G58" s="16">
        <f>G55*$D$10</f>
        <v>3933.6853076430716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76</v>
      </c>
      <c r="D62" s="16">
        <v>0.42</v>
      </c>
      <c r="F62" s="22"/>
      <c r="G62" s="22"/>
    </row>
    <row r="63" spans="1:15" x14ac:dyDescent="0.2">
      <c r="A63" s="14" t="s">
        <v>69</v>
      </c>
      <c r="D63" s="18">
        <f>+D61+D62</f>
        <v>3.9299999999999997</v>
      </c>
      <c r="E63" s="24">
        <f>+D63/100</f>
        <v>3.9299999999999995E-2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72</v>
      </c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3">
        <f>+'Løntabel oktober 2019'!D7</f>
        <v>3.8518082916789043E-2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2019'!C15/160.33</f>
        <v>159.26028624562267</v>
      </c>
      <c r="D16" s="6">
        <f>+'Løntabel oktober 2019'!D15/160.33</f>
        <v>161.8683678798981</v>
      </c>
      <c r="E16" s="6">
        <f>+'Løntabel oktober 2019'!E15/160.33</f>
        <v>163.67407496558761</v>
      </c>
      <c r="F16" s="6">
        <f>+'Løntabel oktober 2019'!F15/160.33</f>
        <v>166.2822310482382</v>
      </c>
      <c r="G16" s="6">
        <f>+'Løntabel oktober 2019'!G15/160.33</f>
        <v>168.08801404466413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8.7593157435092461</v>
      </c>
      <c r="D17" s="16">
        <f>D16*$D$9</f>
        <v>8.902760233394396</v>
      </c>
      <c r="E17" s="16">
        <f>E16*$D$9</f>
        <v>9.0020741231073185</v>
      </c>
      <c r="F17" s="16">
        <f>F16*$D$9</f>
        <v>9.145522707653102</v>
      </c>
      <c r="G17" s="16">
        <f>G16*$D$9</f>
        <v>9.2448407724565271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150.50097050211343</v>
      </c>
      <c r="D18" s="16">
        <f>D16-D17</f>
        <v>152.96560764650371</v>
      </c>
      <c r="E18" s="16">
        <f>E16-E17</f>
        <v>154.67200084248029</v>
      </c>
      <c r="F18" s="16">
        <f>F16-F17</f>
        <v>157.1367083405851</v>
      </c>
      <c r="G18" s="16">
        <f>G16-G17</f>
        <v>158.84317327220759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17.518631487018492</v>
      </c>
      <c r="D19" s="16">
        <f>D16*$D$10</f>
        <v>17.805520466788792</v>
      </c>
      <c r="E19" s="16">
        <f>E16*$D$10</f>
        <v>18.004148246214637</v>
      </c>
      <c r="F19" s="16">
        <f>F16*$D$10</f>
        <v>18.291045415306204</v>
      </c>
      <c r="G19" s="16">
        <f>G16*$D$10</f>
        <v>18.489681544913054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2019'!C21/160.33</f>
        <v>171.89067128196228</v>
      </c>
      <c r="D22" s="6">
        <f>+'Løntabel oktober 2019'!D21/160.33</f>
        <v>174.48269378989781</v>
      </c>
      <c r="E22" s="6">
        <f>+'Løntabel oktober 2019'!E21/160.33</f>
        <v>176.27750293997352</v>
      </c>
      <c r="F22" s="6">
        <f>+'Løntabel oktober 2019'!F21/160.33</f>
        <v>178.86952544790904</v>
      </c>
      <c r="G22" s="6">
        <f>+'Løntabel oktober 2019'!G21/160.33</f>
        <v>180.66363886234893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9.4539869205079263</v>
      </c>
      <c r="D23" s="16">
        <f>D22*$D$9</f>
        <v>9.5965481584443797</v>
      </c>
      <c r="E23" s="16">
        <f>E22*$D$9</f>
        <v>9.6952626616985427</v>
      </c>
      <c r="F23" s="16">
        <f>F22*$D$9</f>
        <v>9.8378238996349978</v>
      </c>
      <c r="G23" s="16">
        <f>G22*$D$9</f>
        <v>9.9365001374291921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162.43668436145435</v>
      </c>
      <c r="D24" s="16">
        <f>D22-D23</f>
        <v>164.88614563145342</v>
      </c>
      <c r="E24" s="16">
        <f>E22-E23</f>
        <v>166.58224027827498</v>
      </c>
      <c r="F24" s="16">
        <f>F22-F23</f>
        <v>169.03170154827404</v>
      </c>
      <c r="G24" s="16">
        <f>G22-G23</f>
        <v>170.72713872491974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18.907973841015853</v>
      </c>
      <c r="D25" s="16">
        <f>D22*$D$10</f>
        <v>19.193096316888759</v>
      </c>
      <c r="E25" s="16">
        <f>E22*$D$10</f>
        <v>19.390525323397085</v>
      </c>
      <c r="F25" s="16">
        <f>F22*$D$10</f>
        <v>19.675647799269996</v>
      </c>
      <c r="G25" s="16">
        <f>G22*$D$10</f>
        <v>19.873000274858384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2019'!C26/160.33</f>
        <v>174.66112853155335</v>
      </c>
      <c r="D27" s="6">
        <f>+'Løntabel oktober 2019'!D26/160.33</f>
        <v>177.17201773547248</v>
      </c>
      <c r="E27" s="6">
        <f>+'Løntabel oktober 2019'!E26/160.33</f>
        <v>178.91012867940512</v>
      </c>
      <c r="F27" s="6">
        <f>+'Løntabel oktober 2019'!F26/160.33</f>
        <v>181.42233130901494</v>
      </c>
      <c r="G27" s="6">
        <f>+'Løntabel oktober 2019'!G26/160.33</f>
        <v>183.16037252984322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9.6063620692354341</v>
      </c>
      <c r="D28" s="16">
        <f>D27*$D$9</f>
        <v>9.7444609754509859</v>
      </c>
      <c r="E28" s="16">
        <f>E27*$D$9</f>
        <v>9.8400570773672822</v>
      </c>
      <c r="F28" s="16">
        <f>F27*$D$9</f>
        <v>9.9782282219958223</v>
      </c>
      <c r="G28" s="16">
        <f>G27*$D$9</f>
        <v>10.073820489141378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165.0547664623179</v>
      </c>
      <c r="D29" s="16">
        <f>D27-D28</f>
        <v>167.4275567600215</v>
      </c>
      <c r="E29" s="16">
        <f>E27-E28</f>
        <v>169.07007160203784</v>
      </c>
      <c r="F29" s="16">
        <f>F27-F28</f>
        <v>171.4441030870191</v>
      </c>
      <c r="G29" s="16">
        <f>G27-G28</f>
        <v>173.08655204070183</v>
      </c>
      <c r="I29" s="12"/>
      <c r="L29" s="17"/>
    </row>
    <row r="30" spans="1:13" x14ac:dyDescent="0.2">
      <c r="A30" s="2"/>
      <c r="B30" s="2" t="s">
        <v>27</v>
      </c>
      <c r="C30" s="16">
        <f>C27*$D$10</f>
        <v>19.212724138470868</v>
      </c>
      <c r="D30" s="16">
        <f>D27*$D$10</f>
        <v>19.488921950901972</v>
      </c>
      <c r="E30" s="16">
        <f>E27*$D$10</f>
        <v>19.680114154734564</v>
      </c>
      <c r="F30" s="16">
        <f>F27*$D$10</f>
        <v>19.956456443991645</v>
      </c>
      <c r="G30" s="16">
        <f>G27*$D$10</f>
        <v>20.147640978282755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2019'!C31/160.33</f>
        <v>177.49530724895163</v>
      </c>
      <c r="D32" s="6">
        <f>+'Løntabel oktober 2019'!D31/160.33</f>
        <v>179.92052729236292</v>
      </c>
      <c r="E32" s="6">
        <f>+'Løntabel oktober 2019'!E31/160.33</f>
        <v>181.59866058367979</v>
      </c>
      <c r="F32" s="6">
        <f>+'Løntabel oktober 2019'!F31/160.33</f>
        <v>184.02335580682907</v>
      </c>
      <c r="G32" s="6">
        <f>+'Løntabel oktober 2019'!G31/160.33</f>
        <v>185.70154954968908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9.7622418986923396</v>
      </c>
      <c r="D33" s="16">
        <f>D32*$D$9</f>
        <v>9.8956290010799606</v>
      </c>
      <c r="E33" s="16">
        <f>E32*$D$9</f>
        <v>9.9879263321023881</v>
      </c>
      <c r="F33" s="16">
        <f>F32*$D$9</f>
        <v>10.121284569375598</v>
      </c>
      <c r="G33" s="16">
        <f>G32*$D$9</f>
        <v>10.213585225232899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167.7330653502593</v>
      </c>
      <c r="D34" s="16">
        <f>D32-D33</f>
        <v>170.02489829128297</v>
      </c>
      <c r="E34" s="16">
        <f>E32-E33</f>
        <v>171.61073425157741</v>
      </c>
      <c r="F34" s="16">
        <f>F32-F33</f>
        <v>173.90207123745347</v>
      </c>
      <c r="G34" s="16">
        <f>G32-G33</f>
        <v>175.48796432445619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19.524483797384679</v>
      </c>
      <c r="D35" s="16">
        <f>D32*$D$10</f>
        <v>19.791258002159921</v>
      </c>
      <c r="E35" s="16">
        <f>E32*$D$10</f>
        <v>19.975852664204776</v>
      </c>
      <c r="F35" s="16">
        <f>F32*$D$10</f>
        <v>20.242569138751197</v>
      </c>
      <c r="G35" s="16">
        <f>G32*$D$10</f>
        <v>20.427170450465798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2019'!C36/160.33</f>
        <v>183.35746281029415</v>
      </c>
      <c r="D37" s="6">
        <f>+'Løntabel oktober 2019'!D36/160.33</f>
        <v>185.59012842974593</v>
      </c>
      <c r="E37" s="6">
        <f>+'Løntabel oktober 2019'!E36/160.33</f>
        <v>187.13568494971904</v>
      </c>
      <c r="F37" s="6">
        <f>+'Løntabel oktober 2019'!F36/160.33</f>
        <v>189.36835056917081</v>
      </c>
      <c r="G37" s="6">
        <f>+'Løntabel oktober 2019'!G36/160.33</f>
        <v>190.91332181733853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10.084660454566178</v>
      </c>
      <c r="D38" s="16">
        <f>D37*$D$9</f>
        <v>10.207457063636026</v>
      </c>
      <c r="E38" s="16">
        <f>E37*$D$9</f>
        <v>10.292462672234548</v>
      </c>
      <c r="F38" s="16">
        <f>F37*$D$9</f>
        <v>10.415259281304396</v>
      </c>
      <c r="G38" s="16">
        <f>G37*$D$9</f>
        <v>10.500232699953619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173.27280235572798</v>
      </c>
      <c r="D39" s="16">
        <f>D37-D38</f>
        <v>175.38267136610992</v>
      </c>
      <c r="E39" s="16">
        <f>E37-E38</f>
        <v>176.8432222774845</v>
      </c>
      <c r="F39" s="16">
        <f>F37-F38</f>
        <v>178.95309128786641</v>
      </c>
      <c r="G39" s="16">
        <f>G37-G38</f>
        <v>180.41308911738491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20.169320909132356</v>
      </c>
      <c r="D40" s="16">
        <f>D37*$D$10</f>
        <v>20.414914127272052</v>
      </c>
      <c r="E40" s="16">
        <f>E37*$D$10</f>
        <v>20.584925344469095</v>
      </c>
      <c r="F40" s="16">
        <f>F37*$D$10</f>
        <v>20.830518562608791</v>
      </c>
      <c r="G40" s="16">
        <f>G37*$D$10</f>
        <v>21.000465399907238</v>
      </c>
    </row>
    <row r="41" spans="1:12" x14ac:dyDescent="0.2">
      <c r="A41" s="4">
        <v>29</v>
      </c>
      <c r="B41" s="5" t="s">
        <v>10</v>
      </c>
      <c r="C41" s="6">
        <f>+'Løntabel oktober 2019'!C40/160.33</f>
        <v>186.38741494658143</v>
      </c>
      <c r="D41" s="6">
        <f>+'Løntabel oktober 2019'!D40/160.33</f>
        <v>188.51443900516787</v>
      </c>
      <c r="E41" s="6">
        <f>+'Løntabel oktober 2019'!E40/160.33</f>
        <v>189.98661707254539</v>
      </c>
      <c r="F41" s="6">
        <f>+'Løntabel oktober 2019'!F40/160.33</f>
        <v>192.11305585932652</v>
      </c>
      <c r="G41" s="6">
        <f>+'Løntabel oktober 2019'!G40/160.33</f>
        <v>193.58581919850945</v>
      </c>
    </row>
    <row r="42" spans="1:12" x14ac:dyDescent="0.2">
      <c r="A42" s="2"/>
      <c r="B42" s="2" t="s">
        <v>16</v>
      </c>
      <c r="C42" s="16">
        <f>C41*$D$9</f>
        <v>10.251307822061978</v>
      </c>
      <c r="D42" s="16">
        <f>D41*$D$9</f>
        <v>10.368294145284233</v>
      </c>
      <c r="E42" s="16">
        <f>E41*$D$9</f>
        <v>10.449263938989997</v>
      </c>
      <c r="F42" s="16">
        <f>F41*$D$9</f>
        <v>10.566218072262959</v>
      </c>
      <c r="G42" s="16">
        <f>G41*$D$9</f>
        <v>10.647220055918019</v>
      </c>
    </row>
    <row r="43" spans="1:12" x14ac:dyDescent="0.2">
      <c r="A43" s="2"/>
      <c r="B43" s="2" t="s">
        <v>22</v>
      </c>
      <c r="C43" s="16">
        <f>C41-C42</f>
        <v>176.13610712451944</v>
      </c>
      <c r="D43" s="16">
        <f>D41-D42</f>
        <v>178.14614485988363</v>
      </c>
      <c r="E43" s="16">
        <f>E41-E42</f>
        <v>179.5373531335554</v>
      </c>
      <c r="F43" s="16">
        <f>F41-F42</f>
        <v>181.54683778706357</v>
      </c>
      <c r="G43" s="16">
        <f>G41-G42</f>
        <v>182.93859914259144</v>
      </c>
    </row>
    <row r="44" spans="1:12" x14ac:dyDescent="0.2">
      <c r="A44" s="2"/>
      <c r="B44" s="2" t="s">
        <v>27</v>
      </c>
      <c r="C44" s="16">
        <f>C41*$D$10</f>
        <v>20.502615644123956</v>
      </c>
      <c r="D44" s="16">
        <f>D41*$D$10</f>
        <v>20.736588290568466</v>
      </c>
      <c r="E44" s="16">
        <f>E41*$D$10</f>
        <v>20.898527877979994</v>
      </c>
      <c r="F44" s="16">
        <f>F41*$D$10</f>
        <v>21.132436144525919</v>
      </c>
      <c r="G44" s="16">
        <f>G41*$D$10</f>
        <v>21.294440111836039</v>
      </c>
    </row>
    <row r="45" spans="1:12" x14ac:dyDescent="0.2">
      <c r="A45" s="4">
        <v>30</v>
      </c>
      <c r="B45" s="5" t="s">
        <v>10</v>
      </c>
      <c r="C45" s="6">
        <f>+'Løntabel oktober 2019'!C44/160.33</f>
        <v>189.4830300700354</v>
      </c>
      <c r="D45" s="6">
        <f>+'Løntabel oktober 2019'!D44/160.33</f>
        <v>191.49676464829497</v>
      </c>
      <c r="E45" s="6">
        <f>+'Løntabel oktober 2019'!E44/160.33</f>
        <v>192.89161367839088</v>
      </c>
      <c r="F45" s="6">
        <f>+'Løntabel oktober 2019'!F44/160.33</f>
        <v>194.90531448366679</v>
      </c>
      <c r="G45" s="6">
        <f>+'Løntabel oktober 2019'!G44/160.33</f>
        <v>196.29957824195736</v>
      </c>
    </row>
    <row r="46" spans="1:12" x14ac:dyDescent="0.2">
      <c r="A46" s="2"/>
      <c r="B46" s="2" t="s">
        <v>16</v>
      </c>
      <c r="C46" s="16">
        <f>C45*$D$9</f>
        <v>10.421566653851947</v>
      </c>
      <c r="D46" s="16">
        <f>D45*$D$9</f>
        <v>10.532322055656223</v>
      </c>
      <c r="E46" s="16">
        <f>E45*$D$9</f>
        <v>10.609038752311498</v>
      </c>
      <c r="F46" s="16">
        <f>F45*$D$9</f>
        <v>10.719792296601673</v>
      </c>
      <c r="G46" s="16">
        <f>G45*$D$9</f>
        <v>10.796476803307655</v>
      </c>
    </row>
    <row r="47" spans="1:12" x14ac:dyDescent="0.2">
      <c r="A47" s="2"/>
      <c r="B47" s="2" t="s">
        <v>22</v>
      </c>
      <c r="C47" s="16">
        <f>C45-C46</f>
        <v>179.06146341618344</v>
      </c>
      <c r="D47" s="16">
        <f>D45-D46</f>
        <v>180.96444259263876</v>
      </c>
      <c r="E47" s="16">
        <f>E45-E46</f>
        <v>182.28257492607938</v>
      </c>
      <c r="F47" s="16">
        <f>F45-F46</f>
        <v>184.18552218706512</v>
      </c>
      <c r="G47" s="16">
        <f>G45-G46</f>
        <v>185.50310143864971</v>
      </c>
    </row>
    <row r="48" spans="1:12" x14ac:dyDescent="0.2">
      <c r="A48" s="2"/>
      <c r="B48" s="2" t="s">
        <v>27</v>
      </c>
      <c r="C48" s="16">
        <f>C45*$D$10</f>
        <v>20.843133307703894</v>
      </c>
      <c r="D48" s="16">
        <f>D45*$D$10</f>
        <v>21.064644111312447</v>
      </c>
      <c r="E48" s="16">
        <f>E45*$D$10</f>
        <v>21.218077504622997</v>
      </c>
      <c r="F48" s="16">
        <f>F45*$D$10</f>
        <v>21.439584593203346</v>
      </c>
      <c r="G48" s="16">
        <f>G45*$D$10</f>
        <v>21.59295360661531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2019'!C49/160.33</f>
        <v>192.6487990381471</v>
      </c>
      <c r="D50" s="6">
        <f>+'Løntabel oktober 2019'!D49/160.33</f>
        <v>194.54339703103471</v>
      </c>
      <c r="E50" s="6">
        <f>+'Løntabel oktober 2019'!E49/160.33</f>
        <v>195.8545521929658</v>
      </c>
      <c r="F50" s="6">
        <f>+'Løntabel oktober 2019'!F49/160.33</f>
        <v>197.74915018585338</v>
      </c>
      <c r="G50" s="6">
        <f>+'Løntabel oktober 2019'!G49/160.33</f>
        <v>199.06030534778446</v>
      </c>
    </row>
    <row r="51" spans="1:7" x14ac:dyDescent="0.2">
      <c r="A51" s="2"/>
      <c r="B51" s="2" t="s">
        <v>16</v>
      </c>
      <c r="C51" s="16">
        <f>C50*$D$9</f>
        <v>10.59568394709809</v>
      </c>
      <c r="D51" s="16">
        <f>D50*$D$9</f>
        <v>10.699886836706909</v>
      </c>
      <c r="E51" s="16">
        <f>E50*$D$9</f>
        <v>10.772000370613119</v>
      </c>
      <c r="F51" s="16">
        <f>F50*$D$9</f>
        <v>10.876203260221937</v>
      </c>
      <c r="G51" s="16">
        <f>G50*$D$9</f>
        <v>10.948316794128145</v>
      </c>
    </row>
    <row r="52" spans="1:7" x14ac:dyDescent="0.2">
      <c r="A52" s="2"/>
      <c r="B52" s="2" t="s">
        <v>22</v>
      </c>
      <c r="C52" s="16">
        <f>C50-C51</f>
        <v>182.05311509104902</v>
      </c>
      <c r="D52" s="16">
        <f>D50-D51</f>
        <v>183.84351019432779</v>
      </c>
      <c r="E52" s="16">
        <f>E50-E51</f>
        <v>185.08255182235268</v>
      </c>
      <c r="F52" s="16">
        <f>F50-F51</f>
        <v>186.87294692563145</v>
      </c>
      <c r="G52" s="16">
        <f>G50-G51</f>
        <v>188.11198855365632</v>
      </c>
    </row>
    <row r="53" spans="1:7" x14ac:dyDescent="0.2">
      <c r="A53" s="2"/>
      <c r="B53" s="2" t="s">
        <v>27</v>
      </c>
      <c r="C53" s="16">
        <f>C50*$D$10</f>
        <v>21.19136789419618</v>
      </c>
      <c r="D53" s="16">
        <f>D50*$D$10</f>
        <v>21.399773673413819</v>
      </c>
      <c r="E53" s="16">
        <f>E50*$D$10</f>
        <v>21.544000741226238</v>
      </c>
      <c r="F53" s="16">
        <f>F50*$D$10</f>
        <v>21.752406520443873</v>
      </c>
      <c r="G53" s="16">
        <f>G50*$D$10</f>
        <v>21.896633588256289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2019'!C55/160.33</f>
        <v>220.85202311221411</v>
      </c>
      <c r="D56" s="6">
        <f>+'Løntabel oktober 2019'!D55/160.33</f>
        <v>221.49984584175883</v>
      </c>
      <c r="E56" s="6">
        <f>+'Løntabel oktober 2019'!E55/160.33</f>
        <v>221.9480408486753</v>
      </c>
      <c r="F56" s="6">
        <f>+'Løntabel oktober 2019'!F55/160.33</f>
        <v>222.59591361522453</v>
      </c>
      <c r="G56" s="6">
        <f>+'Løntabel oktober 2019'!G55/160.33</f>
        <v>223.04481708992651</v>
      </c>
    </row>
    <row r="57" spans="1:7" x14ac:dyDescent="0.2">
      <c r="A57" s="2"/>
      <c r="B57" s="2" t="s">
        <v>16</v>
      </c>
      <c r="C57" s="16">
        <f>C56*$D$9</f>
        <v>12.146861271171776</v>
      </c>
      <c r="D57" s="16">
        <f>D56*$D$9</f>
        <v>12.182491521296736</v>
      </c>
      <c r="E57" s="16">
        <f>E56*$D$9</f>
        <v>12.207142246677142</v>
      </c>
      <c r="F57" s="16">
        <f>F56*$D$9</f>
        <v>12.242775248837349</v>
      </c>
      <c r="G57" s="16">
        <f>G56*$D$9</f>
        <v>12.267464939945958</v>
      </c>
    </row>
    <row r="58" spans="1:7" x14ac:dyDescent="0.2">
      <c r="A58" s="2"/>
      <c r="B58" s="2" t="s">
        <v>22</v>
      </c>
      <c r="C58" s="16">
        <f>C56-C57</f>
        <v>208.70516184104233</v>
      </c>
      <c r="D58" s="16">
        <f>D56-D57</f>
        <v>209.3173543204621</v>
      </c>
      <c r="E58" s="16">
        <f>E56-E57</f>
        <v>209.74089860199817</v>
      </c>
      <c r="F58" s="16">
        <f>F56-F57</f>
        <v>210.35313836638718</v>
      </c>
      <c r="G58" s="16">
        <f>G56-G57</f>
        <v>210.77735214998054</v>
      </c>
    </row>
    <row r="59" spans="1:7" x14ac:dyDescent="0.2">
      <c r="A59" s="2"/>
      <c r="B59" s="2" t="s">
        <v>27</v>
      </c>
      <c r="C59" s="16">
        <f>C56*$D$10</f>
        <v>24.293722542343552</v>
      </c>
      <c r="D59" s="16">
        <f>D56*$D$10</f>
        <v>24.364983042593472</v>
      </c>
      <c r="E59" s="16">
        <f>E56*$D$10</f>
        <v>24.414284493354284</v>
      </c>
      <c r="F59" s="16">
        <f>F56*$D$10</f>
        <v>24.485550497674698</v>
      </c>
      <c r="G59" s="16">
        <f>G56*$D$10</f>
        <v>24.534929879891916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1.2740656851642163E-2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25859.52419552151</v>
      </c>
      <c r="D15" s="6">
        <f>+'Løntabel oktober 2017'!D10*(100%+'Løntabel oktober 2018'!$E$63+'Løntabel oktober 2019'!$E$63+$E$63)</f>
        <v>26283.005477109968</v>
      </c>
      <c r="E15" s="6">
        <f>+'Løntabel oktober 2017'!E10*(100%+'Løntabel oktober 2018'!$E$63+'Løntabel oktober 2019'!$E$63+$E$63)</f>
        <v>26576.203029200242</v>
      </c>
      <c r="F15" s="6">
        <f>+'Løntabel oktober 2017'!F10*(100%+'Løntabel oktober 2018'!$E$63+'Løntabel oktober 2019'!$E$63+$E$63)</f>
        <v>26999.696399173088</v>
      </c>
      <c r="G15" s="6">
        <f>+'Løntabel oktober 2017'!G10*(100%+'Løntabel oktober 2018'!$E$63+'Løntabel oktober 2019'!$E$63+$E$63)</f>
        <v>27292.906277095313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1422.2738307536831</v>
      </c>
      <c r="D16" s="16">
        <f t="shared" ref="D16:G16" si="0">D15*$D$9</f>
        <v>1445.5653012410482</v>
      </c>
      <c r="E16" s="16">
        <f t="shared" si="0"/>
        <v>1461.6911666060132</v>
      </c>
      <c r="F16" s="16">
        <f t="shared" si="0"/>
        <v>1484.9833019545199</v>
      </c>
      <c r="G16" s="16">
        <f t="shared" si="0"/>
        <v>1501.1098452402423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24437.250364767828</v>
      </c>
      <c r="D17" s="16">
        <f>D15-D16</f>
        <v>24837.44017586892</v>
      </c>
      <c r="E17" s="16">
        <f>E15-E16</f>
        <v>25114.511862594227</v>
      </c>
      <c r="F17" s="16">
        <f>F15-F16</f>
        <v>25514.71309721857</v>
      </c>
      <c r="G17" s="16">
        <f>G15-G16</f>
        <v>25791.796431855069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2844.5476615073662</v>
      </c>
      <c r="D18" s="16">
        <f>D15*$D$10</f>
        <v>2891.1306024820965</v>
      </c>
      <c r="E18" s="16">
        <f>E15*$D$10</f>
        <v>2923.3823332120264</v>
      </c>
      <c r="F18" s="16">
        <f>F15*$D$10</f>
        <v>2969.9666039090398</v>
      </c>
      <c r="G18" s="16">
        <f>G15*$D$10</f>
        <v>3002.2196904804846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27910.354036064724</v>
      </c>
      <c r="D21" s="6">
        <f>+'Løntabel oktober 2017'!D16*(100%+'Løntabel oktober 2018'!$E$63+'Løntabel oktober 2019'!$E$63+$E$63)</f>
        <v>28331.22775379696</v>
      </c>
      <c r="E21" s="6">
        <f>+'Løntabel oktober 2017'!E16*(100%+'Løntabel oktober 2018'!$E$63+'Løntabel oktober 2019'!$E$63+$E$63)</f>
        <v>28622.655778553519</v>
      </c>
      <c r="F21" s="6">
        <f>+'Løntabel oktober 2017'!F16*(100%+'Løntabel oktober 2018'!$E$63+'Løntabel oktober 2019'!$E$63+$E$63)</f>
        <v>29043.529496285755</v>
      </c>
      <c r="G21" s="6">
        <f>+'Løntabel oktober 2017'!G16*(100%+'Løntabel oktober 2018'!$E$63+'Løntabel oktober 2019'!$E$63+$E$63)</f>
        <v>29334.844552562019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1535.0694719835599</v>
      </c>
      <c r="D22" s="16">
        <f t="shared" ref="D22:G22" si="1">D21*$D$9</f>
        <v>1558.2175264588329</v>
      </c>
      <c r="E22" s="16">
        <f t="shared" si="1"/>
        <v>1574.2460678204436</v>
      </c>
      <c r="F22" s="16">
        <f t="shared" si="1"/>
        <v>1597.3941222957164</v>
      </c>
      <c r="G22" s="16">
        <f t="shared" si="1"/>
        <v>1613.416450390911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26375.284564081165</v>
      </c>
      <c r="D23" s="16">
        <f>D21-D22</f>
        <v>26773.010227338127</v>
      </c>
      <c r="E23" s="16">
        <f>E21-E22</f>
        <v>27048.409710733074</v>
      </c>
      <c r="F23" s="16">
        <f>F21-F22</f>
        <v>27446.135373990037</v>
      </c>
      <c r="G23" s="16">
        <f>G21-G22</f>
        <v>27721.428102171107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3070.1389439671198</v>
      </c>
      <c r="D24" s="16">
        <f>D21*$D$10</f>
        <v>3116.4350529176659</v>
      </c>
      <c r="E24" s="16">
        <f>E21*$D$10</f>
        <v>3148.4921356408872</v>
      </c>
      <c r="F24" s="16">
        <f>F21*$D$10</f>
        <v>3194.7882445914329</v>
      </c>
      <c r="G24" s="16">
        <f>G21*$D$10</f>
        <v>3226.832900781822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28360.200686270822</v>
      </c>
      <c r="D26" s="6">
        <f>+'Løntabel oktober 2017'!D21*(100%+'Løntabel oktober 2018'!$E$63+'Løntabel oktober 2019'!$E$63+$E$63)</f>
        <v>28767.900569598176</v>
      </c>
      <c r="E26" s="6">
        <f>+'Løntabel oktober 2017'!E21*(100%+'Løntabel oktober 2018'!$E$63+'Løntabel oktober 2019'!$E$63+$E$63)</f>
        <v>29050.122352998758</v>
      </c>
      <c r="F26" s="6">
        <f>+'Løntabel oktober 2017'!F21*(100%+'Løntabel oktober 2018'!$E$63+'Løntabel oktober 2019'!$E$63+$E$63)</f>
        <v>29458.035500814247</v>
      </c>
      <c r="G26" s="6">
        <f>+'Løntabel oktober 2017'!G21*(100%+'Løntabel oktober 2018'!$E$63+'Løntabel oktober 2019'!$E$63+$E$63)</f>
        <v>29740.245963085457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1559.8110377448952</v>
      </c>
      <c r="D27" s="16">
        <f t="shared" ref="D27:G27" si="2">D26*$D$9</f>
        <v>1582.2345313278997</v>
      </c>
      <c r="E27" s="16">
        <f t="shared" si="2"/>
        <v>1597.7567294149317</v>
      </c>
      <c r="F27" s="16">
        <f t="shared" si="2"/>
        <v>1620.1919525447836</v>
      </c>
      <c r="G27" s="16">
        <f t="shared" si="2"/>
        <v>1635.7135279697002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26800.389648525928</v>
      </c>
      <c r="D28" s="16">
        <f>D26-D27</f>
        <v>27185.666038270276</v>
      </c>
      <c r="E28" s="16">
        <f>E26-E27</f>
        <v>27452.365623583828</v>
      </c>
      <c r="F28" s="16">
        <f>F26-F27</f>
        <v>27837.843548269462</v>
      </c>
      <c r="G28" s="16">
        <f>G26-G27</f>
        <v>28104.532435115758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3119.6220754897904</v>
      </c>
      <c r="D29" s="16">
        <f>D26*$D$10</f>
        <v>3164.4690626557995</v>
      </c>
      <c r="E29" s="16">
        <f>E26*$D$10</f>
        <v>3195.5134588298633</v>
      </c>
      <c r="F29" s="16">
        <f>F26*$D$10</f>
        <v>3240.3839050895672</v>
      </c>
      <c r="G29" s="16">
        <f>G26*$D$10</f>
        <v>3271.4270559394004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28820.393963858933</v>
      </c>
      <c r="D31" s="6">
        <f>+'Løntabel oktober 2017'!D26*(100%+'Løntabel oktober 2018'!$E$63+'Løntabel oktober 2019'!$E$63+$E$63)</f>
        <v>29214.183513472912</v>
      </c>
      <c r="E31" s="6">
        <f>+'Løntabel oktober 2017'!E26*(100%+'Løntabel oktober 2018'!$E$63+'Løntabel oktober 2019'!$E$63+$E$63)</f>
        <v>29486.666562908045</v>
      </c>
      <c r="F31" s="6">
        <f>+'Løntabel oktober 2017'!F26*(100%+'Løntabel oktober 2018'!$E$63+'Løntabel oktober 2019'!$E$63+$E$63)</f>
        <v>29880.370896034077</v>
      </c>
      <c r="G31" s="6">
        <f>+'Løntabel oktober 2017'!G26*(100%+'Løntabel oktober 2018'!$E$63+'Løntabel oktober 2019'!$E$63+$E$63)</f>
        <v>30152.86376115006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1585.1216680122413</v>
      </c>
      <c r="D32" s="16">
        <f t="shared" ref="D32:G32" si="3">D31*$D$9</f>
        <v>1606.7800932410103</v>
      </c>
      <c r="E32" s="16">
        <f t="shared" si="3"/>
        <v>1621.7666609599426</v>
      </c>
      <c r="F32" s="16">
        <f t="shared" si="3"/>
        <v>1643.4203992818743</v>
      </c>
      <c r="G32" s="16">
        <f t="shared" si="3"/>
        <v>1658.4075068632533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27235.272295846691</v>
      </c>
      <c r="D33" s="16">
        <f>D31-D32</f>
        <v>27607.403420231902</v>
      </c>
      <c r="E33" s="16">
        <f>E31-E32</f>
        <v>27864.899901948102</v>
      </c>
      <c r="F33" s="16">
        <f>F31-F32</f>
        <v>28236.950496752204</v>
      </c>
      <c r="G33" s="16">
        <f>G31-G32</f>
        <v>28494.456254286808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3170.2433360244827</v>
      </c>
      <c r="D34" s="16">
        <f>D31*$D$10</f>
        <v>3213.5601864820205</v>
      </c>
      <c r="E34" s="16">
        <f>E31*$D$10</f>
        <v>3243.5333219198851</v>
      </c>
      <c r="F34" s="16">
        <f>F31*$D$10</f>
        <v>3286.8407985637486</v>
      </c>
      <c r="G34" s="16">
        <f>G31*$D$10</f>
        <v>3316.8150137265065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29772.248045940956</v>
      </c>
      <c r="D36" s="6">
        <f>+'Løntabel oktober 2017'!D31*(100%+'Løntabel oktober 2018'!$E$63+'Løntabel oktober 2019'!$E$63+$E$63)</f>
        <v>30134.772012007918</v>
      </c>
      <c r="E36" s="6">
        <f>+'Løntabel oktober 2017'!E31*(100%+'Løntabel oktober 2018'!$E$63+'Løntabel oktober 2019'!$E$63+$E$63)</f>
        <v>30385.728211861471</v>
      </c>
      <c r="F36" s="6">
        <f>+'Løntabel oktober 2017'!F31*(100%+'Løntabel oktober 2018'!$E$63+'Løntabel oktober 2019'!$E$63+$E$63)</f>
        <v>30748.252177928429</v>
      </c>
      <c r="G36" s="6">
        <f>+'Løntabel oktober 2017'!G31*(100%+'Løntabel oktober 2018'!$E$63+'Løntabel oktober 2019'!$E$63+$E$63)</f>
        <v>30999.113345613136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1637.4736425267527</v>
      </c>
      <c r="D37" s="16">
        <f t="shared" ref="D37:G37" si="4">D36*$D$9</f>
        <v>1657.4124606604355</v>
      </c>
      <c r="E37" s="16">
        <f t="shared" si="4"/>
        <v>1671.2150516523809</v>
      </c>
      <c r="F37" s="16">
        <f t="shared" si="4"/>
        <v>1691.1538697860635</v>
      </c>
      <c r="G37" s="16">
        <f t="shared" si="4"/>
        <v>1704.9512340087224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28134.774403414205</v>
      </c>
      <c r="D38" s="16">
        <f>D36-D37</f>
        <v>28477.359551347483</v>
      </c>
      <c r="E38" s="16">
        <f>E36-E37</f>
        <v>28714.513160209091</v>
      </c>
      <c r="F38" s="16">
        <f>F36-F37</f>
        <v>29057.098308142366</v>
      </c>
      <c r="G38" s="16">
        <f>G36-G37</f>
        <v>29294.162111604412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3274.9472850535053</v>
      </c>
      <c r="D39" s="16">
        <f>D36*$D$10</f>
        <v>3314.824921320871</v>
      </c>
      <c r="E39" s="16">
        <f>E36*$D$10</f>
        <v>3342.4301033047618</v>
      </c>
      <c r="F39" s="16">
        <f>F36*$D$10</f>
        <v>3382.307739572127</v>
      </c>
      <c r="G39" s="16">
        <f>G36*$D$10</f>
        <v>3409.9024680174448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30264.229584004701</v>
      </c>
      <c r="D40" s="6">
        <f>+'Løntabel oktober 2017'!D35*(100%+'Løntabel oktober 2018'!$E$63+'Løntabel oktober 2019'!$E$63+$E$63)</f>
        <v>30609.600243596768</v>
      </c>
      <c r="E40" s="6">
        <f>+'Løntabel oktober 2017'!E35*(100%+'Løntabel oktober 2018'!$E$63+'Løntabel oktober 2019'!$E$63+$E$63)</f>
        <v>30848.6417852825</v>
      </c>
      <c r="F40" s="6">
        <f>+'Løntabel oktober 2017'!F35*(100%+'Løntabel oktober 2018'!$E$63+'Løntabel oktober 2019'!$E$63+$E$63)</f>
        <v>31193.917412705741</v>
      </c>
      <c r="G40" s="6">
        <f>+'Løntabel oktober 2017'!G35*(100%+'Løntabel oktober 2018'!$E$63+'Løntabel oktober 2019'!$E$63+$E$63)</f>
        <v>31433.053986560324</v>
      </c>
    </row>
    <row r="41" spans="1:15" x14ac:dyDescent="0.2">
      <c r="A41" s="2"/>
      <c r="B41" s="2" t="s">
        <v>16</v>
      </c>
      <c r="C41" s="16">
        <f>C40*$D$9</f>
        <v>1664.5326271202587</v>
      </c>
      <c r="D41" s="16">
        <f t="shared" ref="D41:G41" si="5">D40*$D$9</f>
        <v>1683.5280133978222</v>
      </c>
      <c r="E41" s="16">
        <f t="shared" si="5"/>
        <v>1696.6752981905374</v>
      </c>
      <c r="F41" s="16">
        <f t="shared" si="5"/>
        <v>1715.6654576988158</v>
      </c>
      <c r="G41" s="16">
        <f t="shared" si="5"/>
        <v>1728.8179692608178</v>
      </c>
    </row>
    <row r="42" spans="1:15" x14ac:dyDescent="0.2">
      <c r="A42" s="2"/>
      <c r="B42" s="2" t="s">
        <v>22</v>
      </c>
      <c r="C42" s="16">
        <f>C40-C41</f>
        <v>28599.696956884443</v>
      </c>
      <c r="D42" s="16">
        <f>D40-D41</f>
        <v>28926.072230198944</v>
      </c>
      <c r="E42" s="16">
        <f>E40-E41</f>
        <v>29151.966487091962</v>
      </c>
      <c r="F42" s="16">
        <f>F40-F41</f>
        <v>29478.251955006926</v>
      </c>
      <c r="G42" s="16">
        <f>G40-G41</f>
        <v>29704.236017299507</v>
      </c>
    </row>
    <row r="43" spans="1:15" x14ac:dyDescent="0.2">
      <c r="A43" s="2"/>
      <c r="B43" s="2" t="s">
        <v>27</v>
      </c>
      <c r="C43" s="16">
        <f>C40*$D$10</f>
        <v>3329.0652542405173</v>
      </c>
      <c r="D43" s="16">
        <f>D40*$D$10</f>
        <v>3367.0560267956444</v>
      </c>
      <c r="E43" s="16">
        <f>E40*$D$10</f>
        <v>3393.3505963810749</v>
      </c>
      <c r="F43" s="16">
        <f>F40*$D$10</f>
        <v>3431.3309153976315</v>
      </c>
      <c r="G43" s="16">
        <f>G40*$D$10</f>
        <v>3457.6359385216356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30766.872999209412</v>
      </c>
      <c r="D44" s="6">
        <f>+'Løntabel oktober 2017'!D39*(100%+'Løntabel oktober 2018'!$E$63+'Løntabel oktober 2019'!$E$63+$E$63)</f>
        <v>31093.848538921487</v>
      </c>
      <c r="E44" s="6">
        <f>+'Løntabel oktober 2017'!E39*(100%+'Løntabel oktober 2018'!$E$63+'Løntabel oktober 2019'!$E$63+$E$63)</f>
        <v>31320.333955299771</v>
      </c>
      <c r="F44" s="6">
        <f>+'Løntabel oktober 2017'!F39*(100%+'Løntabel oktober 2018'!$E$63+'Løntabel oktober 2019'!$E$63+$E$63)</f>
        <v>31647.30401120098</v>
      </c>
      <c r="G44" s="6">
        <f>+'Løntabel oktober 2017'!G39*(100%+'Løntabel oktober 2018'!$E$63+'Løntabel oktober 2019'!$E$63+$E$63)</f>
        <v>31873.694395410432</v>
      </c>
    </row>
    <row r="45" spans="1:15" x14ac:dyDescent="0.2">
      <c r="A45" s="2"/>
      <c r="B45" s="2" t="s">
        <v>16</v>
      </c>
      <c r="C45" s="16">
        <f>C44*$D$9</f>
        <v>1692.1780149565177</v>
      </c>
      <c r="D45" s="16">
        <f t="shared" ref="D45:G45" si="6">D44*$D$9</f>
        <v>1710.1616696406818</v>
      </c>
      <c r="E45" s="16">
        <f t="shared" si="6"/>
        <v>1722.6183675414875</v>
      </c>
      <c r="F45" s="16">
        <f t="shared" si="6"/>
        <v>1740.6017206160539</v>
      </c>
      <c r="G45" s="16">
        <f t="shared" si="6"/>
        <v>1753.0531917475737</v>
      </c>
    </row>
    <row r="46" spans="1:15" x14ac:dyDescent="0.2">
      <c r="A46" s="2"/>
      <c r="B46" s="2" t="s">
        <v>22</v>
      </c>
      <c r="C46" s="16">
        <f>C44-C45</f>
        <v>29074.694984252896</v>
      </c>
      <c r="D46" s="16">
        <f>D44-D45</f>
        <v>29383.686869280806</v>
      </c>
      <c r="E46" s="16">
        <f>E44-E45</f>
        <v>29597.715587758285</v>
      </c>
      <c r="F46" s="16">
        <f>F44-F45</f>
        <v>29906.702290584926</v>
      </c>
      <c r="G46" s="16">
        <f>G44-G45</f>
        <v>30120.641203662857</v>
      </c>
      <c r="O46" s="2"/>
    </row>
    <row r="47" spans="1:15" x14ac:dyDescent="0.2">
      <c r="A47" s="2"/>
      <c r="B47" s="2" t="s">
        <v>27</v>
      </c>
      <c r="C47" s="16">
        <f>C44*$D$10</f>
        <v>3384.3560299130354</v>
      </c>
      <c r="D47" s="16">
        <f>D44*$D$10</f>
        <v>3420.3233392813636</v>
      </c>
      <c r="E47" s="16">
        <f>E44*$D$10</f>
        <v>3445.236735082975</v>
      </c>
      <c r="F47" s="16">
        <f>F44*$D$10</f>
        <v>3481.2034412321077</v>
      </c>
      <c r="G47" s="16">
        <f>G44*$D$10</f>
        <v>3506.1063834951474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31280.907484253959</v>
      </c>
      <c r="D49" s="6">
        <f>+'Løntabel oktober 2017'!D44*(100%+'Løntabel oktober 2018'!$E$63+'Løntabel oktober 2019'!$E$63+$E$63)</f>
        <v>31588.538493797052</v>
      </c>
      <c r="E49" s="6">
        <f>+'Løntabel oktober 2017'!E44*(100%+'Løntabel oktober 2018'!$E$63+'Løntabel oktober 2019'!$E$63+$E$63)</f>
        <v>31801.434310031796</v>
      </c>
      <c r="F49" s="6">
        <f>+'Løntabel oktober 2017'!F44*(100%+'Løntabel oktober 2018'!$E$63+'Løntabel oktober 2019'!$E$63+$E$63)</f>
        <v>32109.065319574889</v>
      </c>
      <c r="G49" s="6">
        <f>+'Løntabel oktober 2017'!G44*(100%+'Løntabel oktober 2018'!$E$63+'Løntabel oktober 2019'!$E$63+$E$63)</f>
        <v>32321.961135809626</v>
      </c>
      <c r="O49" s="17"/>
    </row>
    <row r="50" spans="1:15" x14ac:dyDescent="0.2">
      <c r="A50" s="2"/>
      <c r="B50" s="2" t="s">
        <v>16</v>
      </c>
      <c r="C50" s="16">
        <f>C49*$D$9</f>
        <v>1720.4499116339678</v>
      </c>
      <c r="D50" s="16">
        <f t="shared" ref="D50:G50" si="7">D49*$D$9</f>
        <v>1737.3696171588379</v>
      </c>
      <c r="E50" s="16">
        <f t="shared" si="7"/>
        <v>1749.0788870517488</v>
      </c>
      <c r="F50" s="16">
        <f t="shared" si="7"/>
        <v>1765.9985925766189</v>
      </c>
      <c r="G50" s="16">
        <f t="shared" si="7"/>
        <v>1777.7078624695293</v>
      </c>
      <c r="O50" s="17"/>
    </row>
    <row r="51" spans="1:15" x14ac:dyDescent="0.2">
      <c r="A51" s="2"/>
      <c r="B51" s="2" t="s">
        <v>22</v>
      </c>
      <c r="C51" s="16">
        <f>C49-C50</f>
        <v>29560.457572619991</v>
      </c>
      <c r="D51" s="16">
        <f>D49-D50</f>
        <v>29851.168876638214</v>
      </c>
      <c r="E51" s="16">
        <f>E49-E50</f>
        <v>30052.355422980047</v>
      </c>
      <c r="F51" s="16">
        <f>F49-F50</f>
        <v>30343.06672699827</v>
      </c>
      <c r="G51" s="16">
        <f>G49-G50</f>
        <v>30544.253273340099</v>
      </c>
      <c r="O51" s="13"/>
    </row>
    <row r="52" spans="1:15" x14ac:dyDescent="0.2">
      <c r="A52" s="2"/>
      <c r="B52" s="2" t="s">
        <v>27</v>
      </c>
      <c r="C52" s="16">
        <f>C49*$D$10</f>
        <v>3440.8998232679355</v>
      </c>
      <c r="D52" s="16">
        <f>D49*$D$10</f>
        <v>3474.7392343176757</v>
      </c>
      <c r="E52" s="16">
        <f>E49*$D$10</f>
        <v>3498.1577741034976</v>
      </c>
      <c r="F52" s="16">
        <f>F49*$D$10</f>
        <v>3531.9971851532378</v>
      </c>
      <c r="G52" s="16">
        <f>G49*$D$10</f>
        <v>3555.4157249390587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35860.341394163166</v>
      </c>
      <c r="D55" s="6">
        <f>+'Løntabel oktober 2017'!D50*(100%+'Løntabel oktober 2018'!$E$63+'Løntabel oktober 2019'!$E$63+$E$63)</f>
        <v>35965.530126043464</v>
      </c>
      <c r="E55" s="6">
        <f>+'Løntabel oktober 2017'!E50*(100%+'Løntabel oktober 2018'!$E$63+'Løntabel oktober 2019'!$E$63+$E$63)</f>
        <v>36038.304763706699</v>
      </c>
      <c r="F55" s="6">
        <f>+'Løntabel oktober 2017'!F50*(100%+'Løntabel oktober 2018'!$E$63+'Løntabel oktober 2019'!$E$63+$E$63)</f>
        <v>36143.501620230985</v>
      </c>
      <c r="G55" s="6">
        <f>+'Løntabel oktober 2017'!G50*(100%+'Løntabel oktober 2018'!$E$63+'Løntabel oktober 2019'!$E$63+$E$63)</f>
        <v>36216.391293728164</v>
      </c>
      <c r="O55" s="17"/>
    </row>
    <row r="56" spans="1:15" x14ac:dyDescent="0.2">
      <c r="A56" s="2"/>
      <c r="B56" s="2" t="s">
        <v>16</v>
      </c>
      <c r="C56" s="16">
        <f>C55*$D$9</f>
        <v>1972.3187766789742</v>
      </c>
      <c r="D56" s="16">
        <f t="shared" ref="D56:G56" si="8">D55*$D$9</f>
        <v>1978.1041569323907</v>
      </c>
      <c r="E56" s="16">
        <f t="shared" si="8"/>
        <v>1982.1067620038684</v>
      </c>
      <c r="F56" s="16">
        <f t="shared" si="8"/>
        <v>1987.8925891127042</v>
      </c>
      <c r="G56" s="16">
        <f t="shared" si="8"/>
        <v>1991.9015211550491</v>
      </c>
      <c r="O56" s="17"/>
    </row>
    <row r="57" spans="1:15" x14ac:dyDescent="0.2">
      <c r="A57" s="2"/>
      <c r="B57" s="2" t="s">
        <v>22</v>
      </c>
      <c r="C57" s="16">
        <f>C55-C56</f>
        <v>33888.022617484196</v>
      </c>
      <c r="D57" s="16">
        <f>D55-D56</f>
        <v>33987.425969111071</v>
      </c>
      <c r="E57" s="16">
        <f>E55-E56</f>
        <v>34056.198001702833</v>
      </c>
      <c r="F57" s="16">
        <f>F55-F56</f>
        <v>34155.609031118278</v>
      </c>
      <c r="G57" s="16">
        <f>G55-G56</f>
        <v>34224.489772573113</v>
      </c>
    </row>
    <row r="58" spans="1:15" x14ac:dyDescent="0.2">
      <c r="A58" s="2"/>
      <c r="B58" s="2" t="s">
        <v>27</v>
      </c>
      <c r="C58" s="16">
        <f>C55*$D$10</f>
        <v>3944.6375533579485</v>
      </c>
      <c r="D58" s="16">
        <f>D55*$D$10</f>
        <v>3956.2083138647813</v>
      </c>
      <c r="E58" s="16">
        <f>E55*$D$10</f>
        <v>3964.2135240077369</v>
      </c>
      <c r="F58" s="16">
        <f>F55*$D$10</f>
        <v>3975.7851782254083</v>
      </c>
      <c r="G58" s="16">
        <f>G55*$D$10</f>
        <v>3983.8030423100981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0.37</v>
      </c>
      <c r="F62" s="2"/>
      <c r="G62" s="21"/>
    </row>
    <row r="63" spans="1:15" x14ac:dyDescent="0.2">
      <c r="A63" s="14" t="s">
        <v>69</v>
      </c>
      <c r="D63" s="18">
        <f>+D61+D62</f>
        <v>1.35</v>
      </c>
      <c r="E63" s="24">
        <f>+D63/100</f>
        <v>1.3500000000000002E-2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M5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74</v>
      </c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2">
        <f>+'Løntabel oktober 2020'!D7</f>
        <v>1.2740656851642163E-2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2020'!C15/160.33</f>
        <v>161.28936690277246</v>
      </c>
      <c r="D16" s="6">
        <f>+'Løntabel oktober 2020'!D15/160.33</f>
        <v>163.93067721019128</v>
      </c>
      <c r="E16" s="6">
        <f>+'Løntabel oktober 2020'!E15/160.33</f>
        <v>165.75939019023414</v>
      </c>
      <c r="F16" s="6">
        <f>+'Løntabel oktober 2020'!F15/160.33</f>
        <v>168.40077589454927</v>
      </c>
      <c r="G16" s="6">
        <f>+'Løntabel oktober 2020'!G15/160.33</f>
        <v>170.22956575248119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8.870915179652485</v>
      </c>
      <c r="D17" s="16">
        <f>D16*$D$9</f>
        <v>9.01618724656052</v>
      </c>
      <c r="E17" s="16">
        <f>E16*$D$9</f>
        <v>9.1167664604628786</v>
      </c>
      <c r="F17" s="16">
        <f>F16*$D$9</f>
        <v>9.2620426742002095</v>
      </c>
      <c r="G17" s="16">
        <f>G16*$D$9</f>
        <v>9.3626261163864655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152.41845172311997</v>
      </c>
      <c r="D18" s="16">
        <f>D16-D17</f>
        <v>154.91448996363076</v>
      </c>
      <c r="E18" s="16">
        <f>E16-E17</f>
        <v>156.64262372977126</v>
      </c>
      <c r="F18" s="16">
        <f>F16-F17</f>
        <v>159.13873322034905</v>
      </c>
      <c r="G18" s="16">
        <f>G16-G17</f>
        <v>160.86693963609474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17.74183035930497</v>
      </c>
      <c r="D19" s="16">
        <f>D16*$D$10</f>
        <v>18.03237449312104</v>
      </c>
      <c r="E19" s="16">
        <f>E16*$D$10</f>
        <v>18.233532920925757</v>
      </c>
      <c r="F19" s="16">
        <f>F16*$D$10</f>
        <v>18.524085348400419</v>
      </c>
      <c r="G19" s="16">
        <f>G16*$D$10</f>
        <v>18.725252232772931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2020'!C21/160.33</f>
        <v>174.08067134076418</v>
      </c>
      <c r="D22" s="6">
        <f>+'Løntabel oktober 2020'!D21/160.33</f>
        <v>176.70571791802507</v>
      </c>
      <c r="E22" s="6">
        <f>+'Løntabel oktober 2020'!E21/160.33</f>
        <v>178.52339411559606</v>
      </c>
      <c r="F22" s="6">
        <f>+'Løntabel oktober 2020'!F21/160.33</f>
        <v>181.14844069285695</v>
      </c>
      <c r="G22" s="6">
        <f>+'Løntabel oktober 2020'!G21/160.33</f>
        <v>182.96541229066312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9.5744369237420308</v>
      </c>
      <c r="D23" s="16">
        <f>D22*$D$9</f>
        <v>9.7188144854913787</v>
      </c>
      <c r="E23" s="16">
        <f>E22*$D$9</f>
        <v>9.8187866763577833</v>
      </c>
      <c r="F23" s="16">
        <f>F22*$D$9</f>
        <v>9.963164238107133</v>
      </c>
      <c r="G23" s="16">
        <f>G22*$D$9</f>
        <v>10.063097675986471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164.50623441702214</v>
      </c>
      <c r="D24" s="16">
        <f>D22-D23</f>
        <v>166.98690343253369</v>
      </c>
      <c r="E24" s="16">
        <f>E22-E23</f>
        <v>168.70460743923829</v>
      </c>
      <c r="F24" s="16">
        <f>F22-F23</f>
        <v>171.18527645474981</v>
      </c>
      <c r="G24" s="16">
        <f>G22-G23</f>
        <v>172.90231461467664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19.148873847484062</v>
      </c>
      <c r="D25" s="16">
        <f>D22*$D$10</f>
        <v>19.437628970982757</v>
      </c>
      <c r="E25" s="16">
        <f>E22*$D$10</f>
        <v>19.637573352715567</v>
      </c>
      <c r="F25" s="16">
        <f>F22*$D$10</f>
        <v>19.926328476214266</v>
      </c>
      <c r="G25" s="16">
        <f>G22*$D$10</f>
        <v>20.126195351972942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2020'!C26/160.33</f>
        <v>176.88642603549442</v>
      </c>
      <c r="D27" s="6">
        <f>+'Løntabel oktober 2020'!D26/160.33</f>
        <v>179.4293056171532</v>
      </c>
      <c r="E27" s="6">
        <f>+'Løntabel oktober 2020'!E26/160.33</f>
        <v>181.18956123619259</v>
      </c>
      <c r="F27" s="6">
        <f>+'Løntabel oktober 2020'!F26/160.33</f>
        <v>183.73377097744805</v>
      </c>
      <c r="G27" s="6">
        <f>+'Løntabel oktober 2020'!G26/160.33</f>
        <v>185.4939559850649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9.7287534319521942</v>
      </c>
      <c r="D28" s="16">
        <f>D27*$D$9</f>
        <v>9.8686118089434256</v>
      </c>
      <c r="E28" s="16">
        <f>E27*$D$9</f>
        <v>9.9654258679905929</v>
      </c>
      <c r="F28" s="16">
        <f>F27*$D$9</f>
        <v>10.105357403759642</v>
      </c>
      <c r="G28" s="16">
        <f>G27*$D$9</f>
        <v>10.202167579178569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167.15767260354224</v>
      </c>
      <c r="D29" s="16">
        <f>D27-D28</f>
        <v>169.56069380820978</v>
      </c>
      <c r="E29" s="16">
        <f>E27-E28</f>
        <v>171.22413536820198</v>
      </c>
      <c r="F29" s="16">
        <f>F27-F28</f>
        <v>173.62841357368839</v>
      </c>
      <c r="G29" s="16">
        <f>G27-G28</f>
        <v>175.29178840588634</v>
      </c>
      <c r="I29" s="12"/>
      <c r="L29" s="17"/>
    </row>
    <row r="30" spans="1:13" x14ac:dyDescent="0.2">
      <c r="A30" s="2"/>
      <c r="B30" s="2" t="s">
        <v>27</v>
      </c>
      <c r="C30" s="16">
        <f>C27*$D$10</f>
        <v>19.457506863904388</v>
      </c>
      <c r="D30" s="16">
        <f>D27*$D$10</f>
        <v>19.737223617886851</v>
      </c>
      <c r="E30" s="16">
        <f>E27*$D$10</f>
        <v>19.930851735981186</v>
      </c>
      <c r="F30" s="16">
        <f>F27*$D$10</f>
        <v>20.210714807519285</v>
      </c>
      <c r="G30" s="16">
        <f>G27*$D$10</f>
        <v>20.404335158357139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2020'!C31/160.33</f>
        <v>179.75671405138732</v>
      </c>
      <c r="D32" s="6">
        <f>+'Løntabel oktober 2020'!D31/160.33</f>
        <v>182.21283299116141</v>
      </c>
      <c r="E32" s="6">
        <f>+'Løntabel oktober 2020'!E31/160.33</f>
        <v>183.91234680289429</v>
      </c>
      <c r="F32" s="6">
        <f>+'Løntabel oktober 2020'!F31/160.33</f>
        <v>186.36793423585152</v>
      </c>
      <c r="G32" s="6">
        <f>+'Løntabel oktober 2020'!G31/160.33</f>
        <v>188.06750926931988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9.8866192728263034</v>
      </c>
      <c r="D33" s="16">
        <f>D32*$D$9</f>
        <v>10.021705814513878</v>
      </c>
      <c r="E33" s="16">
        <f>E32*$D$9</f>
        <v>10.115179074159187</v>
      </c>
      <c r="F33" s="16">
        <f>F32*$D$9</f>
        <v>10.250236382971833</v>
      </c>
      <c r="G33" s="16">
        <f>G32*$D$9</f>
        <v>10.343713009812594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169.87009477856103</v>
      </c>
      <c r="D34" s="16">
        <f>D32-D33</f>
        <v>172.19112717664754</v>
      </c>
      <c r="E34" s="16">
        <f>E32-E33</f>
        <v>173.7971677287351</v>
      </c>
      <c r="F34" s="16">
        <f>F32-F33</f>
        <v>176.1176978528797</v>
      </c>
      <c r="G34" s="16">
        <f>G32-G33</f>
        <v>177.72379625950728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19.773238545652607</v>
      </c>
      <c r="D35" s="16">
        <f>D32*$D$10</f>
        <v>20.043411629027755</v>
      </c>
      <c r="E35" s="16">
        <f>E32*$D$10</f>
        <v>20.230358148318373</v>
      </c>
      <c r="F35" s="16">
        <f>F32*$D$10</f>
        <v>20.500472765943666</v>
      </c>
      <c r="G35" s="16">
        <f>G32*$D$10</f>
        <v>20.687426019625189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2020'!C36/160.33</f>
        <v>185.69355732514785</v>
      </c>
      <c r="D37" s="6">
        <f>+'Løntabel oktober 2020'!D36/160.33</f>
        <v>187.95466857112154</v>
      </c>
      <c r="E37" s="6">
        <f>+'Løntabel oktober 2020'!E36/160.33</f>
        <v>189.51991649636042</v>
      </c>
      <c r="F37" s="6">
        <f>+'Løntabel oktober 2020'!F36/160.33</f>
        <v>191.78102774233409</v>
      </c>
      <c r="G37" s="6">
        <f>+'Løntabel oktober 2020'!G36/160.33</f>
        <v>193.34568293902035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10.213145652883131</v>
      </c>
      <c r="D38" s="16">
        <f>D37*$D$9</f>
        <v>10.337506771411684</v>
      </c>
      <c r="E38" s="16">
        <f>E37*$D$9</f>
        <v>10.423595407299823</v>
      </c>
      <c r="F38" s="16">
        <f>F37*$D$9</f>
        <v>10.547956525828376</v>
      </c>
      <c r="G38" s="16">
        <f>G37*$D$9</f>
        <v>10.63401256164612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175.48041167226472</v>
      </c>
      <c r="D39" s="16">
        <f>D37-D38</f>
        <v>177.61716179970986</v>
      </c>
      <c r="E39" s="16">
        <f>E37-E38</f>
        <v>179.09632108906061</v>
      </c>
      <c r="F39" s="16">
        <f>F37-F38</f>
        <v>181.23307121650572</v>
      </c>
      <c r="G39" s="16">
        <f>G37-G38</f>
        <v>182.71167037737422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20.426291305766263</v>
      </c>
      <c r="D40" s="16">
        <f>D37*$D$10</f>
        <v>20.675013542823368</v>
      </c>
      <c r="E40" s="16">
        <f>E37*$D$10</f>
        <v>20.847190814599646</v>
      </c>
      <c r="F40" s="16">
        <f>F37*$D$10</f>
        <v>21.095913051656751</v>
      </c>
      <c r="G40" s="16">
        <f>G37*$D$10</f>
        <v>21.26802512329224</v>
      </c>
    </row>
    <row r="41" spans="1:12" x14ac:dyDescent="0.2">
      <c r="A41" s="4">
        <v>29</v>
      </c>
      <c r="B41" s="5" t="s">
        <v>10</v>
      </c>
      <c r="C41" s="6">
        <f>+'Løntabel oktober 2020'!C40/160.33</f>
        <v>188.7621130418805</v>
      </c>
      <c r="D41" s="6">
        <f>+'Løntabel oktober 2020'!D40/160.33</f>
        <v>190.91623678411256</v>
      </c>
      <c r="E41" s="6">
        <f>+'Løntabel oktober 2020'!E40/160.33</f>
        <v>192.40717136707102</v>
      </c>
      <c r="F41" s="6">
        <f>+'Løntabel oktober 2020'!F40/160.33</f>
        <v>194.56070238075057</v>
      </c>
      <c r="G41" s="6">
        <f>+'Løntabel oktober 2020'!G40/160.33</f>
        <v>196.05222969226173</v>
      </c>
    </row>
    <row r="42" spans="1:12" x14ac:dyDescent="0.2">
      <c r="A42" s="2"/>
      <c r="B42" s="2" t="s">
        <v>16</v>
      </c>
      <c r="C42" s="16">
        <f>C41*$D$9</f>
        <v>10.381916217303427</v>
      </c>
      <c r="D42" s="16">
        <f>D41*$D$9</f>
        <v>10.500393023126191</v>
      </c>
      <c r="E42" s="16">
        <f>E41*$D$9</f>
        <v>10.582394425188905</v>
      </c>
      <c r="F42" s="16">
        <f>F41*$D$9</f>
        <v>10.700838630941281</v>
      </c>
      <c r="G42" s="16">
        <f>G41*$D$9</f>
        <v>10.782872633074396</v>
      </c>
    </row>
    <row r="43" spans="1:12" x14ac:dyDescent="0.2">
      <c r="A43" s="2"/>
      <c r="B43" s="2" t="s">
        <v>22</v>
      </c>
      <c r="C43" s="16">
        <f>C41-C42</f>
        <v>178.38019682457707</v>
      </c>
      <c r="D43" s="16">
        <f>D41-D42</f>
        <v>180.41584376098638</v>
      </c>
      <c r="E43" s="16">
        <f>E41-E42</f>
        <v>181.82477694188211</v>
      </c>
      <c r="F43" s="16">
        <f>F41-F42</f>
        <v>183.85986374980928</v>
      </c>
      <c r="G43" s="16">
        <f>G41-G42</f>
        <v>185.26935705918734</v>
      </c>
    </row>
    <row r="44" spans="1:12" x14ac:dyDescent="0.2">
      <c r="A44" s="2"/>
      <c r="B44" s="2" t="s">
        <v>27</v>
      </c>
      <c r="C44" s="16">
        <f>C41*$D$10</f>
        <v>20.763832434606854</v>
      </c>
      <c r="D44" s="16">
        <f>D41*$D$10</f>
        <v>21.000786046252383</v>
      </c>
      <c r="E44" s="16">
        <f>E41*$D$10</f>
        <v>21.164788850377811</v>
      </c>
      <c r="F44" s="16">
        <f>F41*$D$10</f>
        <v>21.401677261882561</v>
      </c>
      <c r="G44" s="16">
        <f>G41*$D$10</f>
        <v>21.565745266148792</v>
      </c>
    </row>
    <row r="45" spans="1:12" x14ac:dyDescent="0.2">
      <c r="A45" s="4">
        <v>30</v>
      </c>
      <c r="B45" s="5" t="s">
        <v>10</v>
      </c>
      <c r="C45" s="6">
        <f>+'Løntabel oktober 2020'!C44/160.33</f>
        <v>191.89716833536713</v>
      </c>
      <c r="D45" s="6">
        <f>+'Løntabel oktober 2020'!D44/160.33</f>
        <v>193.9365592148786</v>
      </c>
      <c r="E45" s="6">
        <f>+'Løntabel oktober 2020'!E44/160.33</f>
        <v>195.34917953782679</v>
      </c>
      <c r="F45" s="6">
        <f>+'Løntabel oktober 2020'!F44/160.33</f>
        <v>197.3885362140646</v>
      </c>
      <c r="G45" s="6">
        <f>+'Løntabel oktober 2020'!G44/160.33</f>
        <v>198.80056380846023</v>
      </c>
    </row>
    <row r="46" spans="1:12" x14ac:dyDescent="0.2">
      <c r="A46" s="2"/>
      <c r="B46" s="2" t="s">
        <v>16</v>
      </c>
      <c r="C46" s="16">
        <f>C45*$D$9</f>
        <v>10.554344258445193</v>
      </c>
      <c r="D46" s="16">
        <f>D45*$D$9</f>
        <v>10.666510756818322</v>
      </c>
      <c r="E46" s="16">
        <f>E45*$D$9</f>
        <v>10.744204874580474</v>
      </c>
      <c r="F46" s="16">
        <f>F45*$D$9</f>
        <v>10.856369491773552</v>
      </c>
      <c r="G46" s="16">
        <f>G45*$D$9</f>
        <v>10.934031009465313</v>
      </c>
    </row>
    <row r="47" spans="1:12" x14ac:dyDescent="0.2">
      <c r="A47" s="2"/>
      <c r="B47" s="2" t="s">
        <v>22</v>
      </c>
      <c r="C47" s="16">
        <f>C45-C46</f>
        <v>181.34282407692194</v>
      </c>
      <c r="D47" s="16">
        <f>D45-D46</f>
        <v>183.27004845806027</v>
      </c>
      <c r="E47" s="16">
        <f>E45-E46</f>
        <v>184.60497466324631</v>
      </c>
      <c r="F47" s="16">
        <f>F45-F46</f>
        <v>186.53216672229104</v>
      </c>
      <c r="G47" s="16">
        <f>G45-G46</f>
        <v>187.86653279899491</v>
      </c>
    </row>
    <row r="48" spans="1:12" x14ac:dyDescent="0.2">
      <c r="A48" s="2"/>
      <c r="B48" s="2" t="s">
        <v>27</v>
      </c>
      <c r="C48" s="16">
        <f>C45*$D$10</f>
        <v>21.108688516890386</v>
      </c>
      <c r="D48" s="16">
        <f>D45*$D$10</f>
        <v>21.333021513636645</v>
      </c>
      <c r="E48" s="16">
        <f>E45*$D$10</f>
        <v>21.488409749160947</v>
      </c>
      <c r="F48" s="16">
        <f>F45*$D$10</f>
        <v>21.712738983547105</v>
      </c>
      <c r="G48" s="16">
        <f>G45*$D$10</f>
        <v>21.868062018930626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2020'!C49/160.33</f>
        <v>195.10327127957311</v>
      </c>
      <c r="D50" s="6">
        <f>+'Løntabel oktober 2020'!D49/160.33</f>
        <v>197.02200769535989</v>
      </c>
      <c r="E50" s="6">
        <f>+'Løntabel oktober 2020'!E49/160.33</f>
        <v>198.34986783528842</v>
      </c>
      <c r="F50" s="6">
        <f>+'Løntabel oktober 2020'!F49/160.33</f>
        <v>200.2686042510752</v>
      </c>
      <c r="G50" s="6">
        <f>+'Løntabel oktober 2020'!G49/160.33</f>
        <v>201.59646439100371</v>
      </c>
    </row>
    <row r="51" spans="1:7" x14ac:dyDescent="0.2">
      <c r="A51" s="2"/>
      <c r="B51" s="2" t="s">
        <v>16</v>
      </c>
      <c r="C51" s="16">
        <f>C50*$D$9</f>
        <v>10.73067992037652</v>
      </c>
      <c r="D51" s="16">
        <f>D50*$D$9</f>
        <v>10.836210423244793</v>
      </c>
      <c r="E51" s="16">
        <f>E50*$D$9</f>
        <v>10.909242730940862</v>
      </c>
      <c r="F51" s="16">
        <f>F50*$D$9</f>
        <v>11.014773233809136</v>
      </c>
      <c r="G51" s="16">
        <f>G50*$D$9</f>
        <v>11.087805541505205</v>
      </c>
    </row>
    <row r="52" spans="1:7" x14ac:dyDescent="0.2">
      <c r="A52" s="2"/>
      <c r="B52" s="2" t="s">
        <v>22</v>
      </c>
      <c r="C52" s="16">
        <f>C50-C51</f>
        <v>184.37259135919658</v>
      </c>
      <c r="D52" s="16">
        <f>D50-D51</f>
        <v>186.18579727211511</v>
      </c>
      <c r="E52" s="16">
        <f>E50-E51</f>
        <v>187.44062510434756</v>
      </c>
      <c r="F52" s="16">
        <f>F50-F51</f>
        <v>189.25383101726607</v>
      </c>
      <c r="G52" s="16">
        <f>G50-G51</f>
        <v>190.50865884949849</v>
      </c>
    </row>
    <row r="53" spans="1:7" x14ac:dyDescent="0.2">
      <c r="A53" s="2"/>
      <c r="B53" s="2" t="s">
        <v>27</v>
      </c>
      <c r="C53" s="16">
        <f>C50*$D$10</f>
        <v>21.46135984075304</v>
      </c>
      <c r="D53" s="16">
        <f>D50*$D$10</f>
        <v>21.672420846489587</v>
      </c>
      <c r="E53" s="16">
        <f>E50*$D$10</f>
        <v>21.818485461881725</v>
      </c>
      <c r="F53" s="16">
        <f>F50*$D$10</f>
        <v>22.029546467618271</v>
      </c>
      <c r="G53" s="16">
        <f>G50*$D$10</f>
        <v>22.175611083010409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2020'!C55/160.33</f>
        <v>223.6658229536778</v>
      </c>
      <c r="D56" s="6">
        <f>+'Løntabel oktober 2020'!D55/160.33</f>
        <v>224.32189937032035</v>
      </c>
      <c r="E56" s="6">
        <f>+'Løntabel oktober 2020'!E55/160.33</f>
        <v>224.77580467602255</v>
      </c>
      <c r="F56" s="6">
        <f>+'Løntabel oktober 2020'!F55/160.33</f>
        <v>225.43193176717384</v>
      </c>
      <c r="G56" s="6">
        <f>+'Løntabel oktober 2020'!G55/160.33</f>
        <v>225.88655456700656</v>
      </c>
    </row>
    <row r="57" spans="1:7" x14ac:dyDescent="0.2">
      <c r="A57" s="2"/>
      <c r="B57" s="2" t="s">
        <v>16</v>
      </c>
      <c r="C57" s="16">
        <f>C56*$D$9</f>
        <v>12.30162026245228</v>
      </c>
      <c r="D57" s="16">
        <f>D56*$D$9</f>
        <v>12.337704465367619</v>
      </c>
      <c r="E57" s="16">
        <f>E56*$D$9</f>
        <v>12.36266925718124</v>
      </c>
      <c r="F57" s="16">
        <f>F56*$D$9</f>
        <v>12.39875624719456</v>
      </c>
      <c r="G57" s="16">
        <f>G56*$D$9</f>
        <v>12.423760501185361</v>
      </c>
    </row>
    <row r="58" spans="1:7" x14ac:dyDescent="0.2">
      <c r="A58" s="2"/>
      <c r="B58" s="2" t="s">
        <v>22</v>
      </c>
      <c r="C58" s="16">
        <f>C56-C57</f>
        <v>211.36420269122553</v>
      </c>
      <c r="D58" s="16">
        <f>D56-D57</f>
        <v>211.98419490495274</v>
      </c>
      <c r="E58" s="16">
        <f>E56-E57</f>
        <v>212.41313541884131</v>
      </c>
      <c r="F58" s="16">
        <f>F56-F57</f>
        <v>213.03317551997927</v>
      </c>
      <c r="G58" s="16">
        <f>G56-G57</f>
        <v>213.46279406582119</v>
      </c>
    </row>
    <row r="59" spans="1:7" x14ac:dyDescent="0.2">
      <c r="A59" s="2"/>
      <c r="B59" s="2" t="s">
        <v>27</v>
      </c>
      <c r="C59" s="16">
        <f>C56*$D$10</f>
        <v>24.60324052490456</v>
      </c>
      <c r="D59" s="16">
        <f>D56*$D$10</f>
        <v>24.675408930735237</v>
      </c>
      <c r="E59" s="16">
        <f>E56*$D$10</f>
        <v>24.72533851436248</v>
      </c>
      <c r="F59" s="16">
        <f>F56*$D$10</f>
        <v>24.797512494389121</v>
      </c>
      <c r="G59" s="16">
        <f>G56*$D$10</f>
        <v>24.847521002370723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2018-09-25T07:04:05Z</dcterms:modified>
</cp:coreProperties>
</file>