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10_ncr:100000_{AC9EE850-14F2-408E-A99B-FD798EEE705B}" xr6:coauthVersionLast="31" xr6:coauthVersionMax="31" xr10:uidLastSave="{00000000-0000-0000-0000-000000000000}"/>
  <bookViews>
    <workbookView xWindow="0" yWindow="0" windowWidth="19200" windowHeight="6420" firstSheet="3" activeTab="3" xr2:uid="{0E49E7F0-9336-4409-91BB-AEE8F3B00BDC}"/>
  </bookViews>
  <sheets>
    <sheet name="Løntabel oktober 2017" sheetId="1" r:id="rId1"/>
    <sheet name="Timelønnede oktober 2017" sheetId="5" r:id="rId2"/>
    <sheet name="Løntabel oktober 2018" sheetId="2" state="hidden" r:id="rId3"/>
    <sheet name="Timelønnede oktober 2018" sheetId="6" r:id="rId4"/>
    <sheet name="Løntabel oktober 2019" sheetId="3" state="hidden" r:id="rId5"/>
    <sheet name="Timelønnede oktober 2019" sheetId="7" state="hidden" r:id="rId6"/>
    <sheet name="Løntabel oktober 2020" sheetId="4" state="hidden" r:id="rId7"/>
    <sheet name="Timelønnede oktober 2020" sheetId="8" state="hidden" r:id="rId8"/>
  </sheets>
  <definedNames>
    <definedName name="Kommune">#REF!</definedName>
    <definedName name="Løntrin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8" l="1"/>
  <c r="D6" i="8"/>
  <c r="D7" i="7"/>
  <c r="D6" i="7" s="1"/>
  <c r="D7" i="6"/>
  <c r="D6" i="6"/>
  <c r="G56" i="8" l="1"/>
  <c r="F56" i="8"/>
  <c r="F57" i="8" s="1"/>
  <c r="F58" i="8" s="1"/>
  <c r="E56" i="8"/>
  <c r="E57" i="8" s="1"/>
  <c r="E58" i="8" s="1"/>
  <c r="D56" i="8"/>
  <c r="D59" i="8" s="1"/>
  <c r="C56" i="8"/>
  <c r="G50" i="8"/>
  <c r="G53" i="8" s="1"/>
  <c r="F50" i="8"/>
  <c r="F53" i="8" s="1"/>
  <c r="E50" i="8"/>
  <c r="D50" i="8"/>
  <c r="C50" i="8"/>
  <c r="C53" i="8" s="1"/>
  <c r="G45" i="8"/>
  <c r="F45" i="8"/>
  <c r="E45" i="8"/>
  <c r="D45" i="8"/>
  <c r="D46" i="8" s="1"/>
  <c r="D47" i="8" s="1"/>
  <c r="C45" i="8"/>
  <c r="G41" i="8"/>
  <c r="F41" i="8"/>
  <c r="E41" i="8"/>
  <c r="E42" i="8" s="1"/>
  <c r="E43" i="8" s="1"/>
  <c r="D41" i="8"/>
  <c r="C41" i="8"/>
  <c r="G37" i="8"/>
  <c r="F37" i="8"/>
  <c r="F40" i="8" s="1"/>
  <c r="E37" i="8"/>
  <c r="D37" i="8"/>
  <c r="C37" i="8"/>
  <c r="G32" i="8"/>
  <c r="G35" i="8" s="1"/>
  <c r="F32" i="8"/>
  <c r="F33" i="8" s="1"/>
  <c r="F34" i="8" s="1"/>
  <c r="E32" i="8"/>
  <c r="D32" i="8"/>
  <c r="C32" i="8"/>
  <c r="C35" i="8" s="1"/>
  <c r="G27" i="8"/>
  <c r="F27" i="8"/>
  <c r="F30" i="8" s="1"/>
  <c r="E27" i="8"/>
  <c r="E28" i="8" s="1"/>
  <c r="E29" i="8" s="1"/>
  <c r="D27" i="8"/>
  <c r="C27" i="8"/>
  <c r="G22" i="8"/>
  <c r="F22" i="8"/>
  <c r="F23" i="8" s="1"/>
  <c r="F24" i="8" s="1"/>
  <c r="E22" i="8"/>
  <c r="D22" i="8"/>
  <c r="D25" i="8" s="1"/>
  <c r="C22" i="8"/>
  <c r="D16" i="8"/>
  <c r="D17" i="8" s="1"/>
  <c r="D18" i="8" s="1"/>
  <c r="E16" i="8"/>
  <c r="E17" i="8" s="1"/>
  <c r="E18" i="8" s="1"/>
  <c r="F16" i="8"/>
  <c r="F19" i="8" s="1"/>
  <c r="G16" i="8"/>
  <c r="C16" i="8"/>
  <c r="C19" i="8" s="1"/>
  <c r="F51" i="8"/>
  <c r="F52" i="8" s="1"/>
  <c r="E51" i="8"/>
  <c r="E52" i="8" s="1"/>
  <c r="F46" i="8"/>
  <c r="F47" i="8" s="1"/>
  <c r="E46" i="8"/>
  <c r="E47" i="8" s="1"/>
  <c r="F42" i="8"/>
  <c r="F43" i="8" s="1"/>
  <c r="E38" i="8"/>
  <c r="E39" i="8" s="1"/>
  <c r="D33" i="8"/>
  <c r="G30" i="8"/>
  <c r="C30" i="8"/>
  <c r="G25" i="8"/>
  <c r="C25" i="8"/>
  <c r="D57" i="8"/>
  <c r="G59" i="8"/>
  <c r="C59" i="8"/>
  <c r="D53" i="8"/>
  <c r="D51" i="8"/>
  <c r="D52" i="8" s="1"/>
  <c r="F48" i="8"/>
  <c r="G48" i="8"/>
  <c r="C48" i="8"/>
  <c r="F44" i="8"/>
  <c r="D44" i="8"/>
  <c r="D42" i="8"/>
  <c r="D43" i="8" s="1"/>
  <c r="G44" i="8"/>
  <c r="C44" i="8"/>
  <c r="D40" i="8"/>
  <c r="D38" i="8"/>
  <c r="D39" i="8" s="1"/>
  <c r="G40" i="8"/>
  <c r="C40" i="8"/>
  <c r="E33" i="8"/>
  <c r="E34" i="8" s="1"/>
  <c r="F28" i="8"/>
  <c r="F29" i="8" s="1"/>
  <c r="D23" i="8"/>
  <c r="D24" i="8" s="1"/>
  <c r="E23" i="8"/>
  <c r="E24" i="8" s="1"/>
  <c r="G19" i="8"/>
  <c r="G56" i="7"/>
  <c r="F56" i="7"/>
  <c r="E56" i="7"/>
  <c r="E57" i="7" s="1"/>
  <c r="E58" i="7" s="1"/>
  <c r="D56" i="7"/>
  <c r="D57" i="7" s="1"/>
  <c r="D58" i="7" s="1"/>
  <c r="C56" i="7"/>
  <c r="G50" i="7"/>
  <c r="F50" i="7"/>
  <c r="F51" i="7" s="1"/>
  <c r="F52" i="7" s="1"/>
  <c r="E50" i="7"/>
  <c r="E51" i="7" s="1"/>
  <c r="E52" i="7" s="1"/>
  <c r="D50" i="7"/>
  <c r="C50" i="7"/>
  <c r="G45" i="7"/>
  <c r="G48" i="7" s="1"/>
  <c r="F45" i="7"/>
  <c r="E45" i="7"/>
  <c r="D45" i="7"/>
  <c r="D48" i="7" s="1"/>
  <c r="C45" i="7"/>
  <c r="C48" i="7" s="1"/>
  <c r="G41" i="7"/>
  <c r="F41" i="7"/>
  <c r="F42" i="7" s="1"/>
  <c r="F43" i="7" s="1"/>
  <c r="E41" i="7"/>
  <c r="E42" i="7" s="1"/>
  <c r="E43" i="7" s="1"/>
  <c r="D41" i="7"/>
  <c r="D44" i="7" s="1"/>
  <c r="C41" i="7"/>
  <c r="G37" i="7"/>
  <c r="F37" i="7"/>
  <c r="F38" i="7" s="1"/>
  <c r="F39" i="7" s="1"/>
  <c r="E37" i="7"/>
  <c r="E38" i="7" s="1"/>
  <c r="E39" i="7" s="1"/>
  <c r="D37" i="7"/>
  <c r="C37" i="7"/>
  <c r="G32" i="7"/>
  <c r="G35" i="7" s="1"/>
  <c r="F32" i="7"/>
  <c r="F35" i="7" s="1"/>
  <c r="E32" i="7"/>
  <c r="D32" i="7"/>
  <c r="D35" i="7" s="1"/>
  <c r="C32" i="7"/>
  <c r="G27" i="7"/>
  <c r="G30" i="7" s="1"/>
  <c r="F27" i="7"/>
  <c r="F28" i="7" s="1"/>
  <c r="F29" i="7" s="1"/>
  <c r="E27" i="7"/>
  <c r="E28" i="7" s="1"/>
  <c r="E29" i="7" s="1"/>
  <c r="D27" i="7"/>
  <c r="D30" i="7" s="1"/>
  <c r="C27" i="7"/>
  <c r="G22" i="7"/>
  <c r="F22" i="7"/>
  <c r="F23" i="7" s="1"/>
  <c r="F24" i="7" s="1"/>
  <c r="E22" i="7"/>
  <c r="E23" i="7" s="1"/>
  <c r="E24" i="7" s="1"/>
  <c r="D22" i="7"/>
  <c r="D23" i="7" s="1"/>
  <c r="D24" i="7" s="1"/>
  <c r="C22" i="7"/>
  <c r="D16" i="7"/>
  <c r="D19" i="7" s="1"/>
  <c r="E16" i="7"/>
  <c r="E17" i="7" s="1"/>
  <c r="E18" i="7" s="1"/>
  <c r="F16" i="7"/>
  <c r="F19" i="7" s="1"/>
  <c r="G16" i="7"/>
  <c r="G19" i="7" s="1"/>
  <c r="C16" i="7"/>
  <c r="F59" i="7"/>
  <c r="F57" i="7"/>
  <c r="F58" i="7" s="1"/>
  <c r="G59" i="7"/>
  <c r="C59" i="7"/>
  <c r="F53" i="7"/>
  <c r="D53" i="7"/>
  <c r="D51" i="7"/>
  <c r="D52" i="7" s="1"/>
  <c r="G53" i="7"/>
  <c r="C53" i="7"/>
  <c r="F48" i="7"/>
  <c r="D46" i="7"/>
  <c r="D47" i="7" s="1"/>
  <c r="E46" i="7"/>
  <c r="E47" i="7" s="1"/>
  <c r="G44" i="7"/>
  <c r="C44" i="7"/>
  <c r="F40" i="7"/>
  <c r="D40" i="7"/>
  <c r="D38" i="7"/>
  <c r="D39" i="7" s="1"/>
  <c r="G40" i="7"/>
  <c r="C40" i="7"/>
  <c r="D33" i="7"/>
  <c r="D34" i="7" s="1"/>
  <c r="E33" i="7"/>
  <c r="E34" i="7" s="1"/>
  <c r="C35" i="7"/>
  <c r="F30" i="7"/>
  <c r="C30" i="7"/>
  <c r="G25" i="7"/>
  <c r="C25" i="7"/>
  <c r="D17" i="7"/>
  <c r="D18" i="7" s="1"/>
  <c r="C19" i="7"/>
  <c r="G56" i="6"/>
  <c r="F56" i="6"/>
  <c r="F57" i="6" s="1"/>
  <c r="F58" i="6" s="1"/>
  <c r="E56" i="6"/>
  <c r="E59" i="6" s="1"/>
  <c r="D56" i="6"/>
  <c r="C56" i="6"/>
  <c r="C59" i="6" s="1"/>
  <c r="G50" i="6"/>
  <c r="F50" i="6"/>
  <c r="F51" i="6" s="1"/>
  <c r="F52" i="6" s="1"/>
  <c r="E50" i="6"/>
  <c r="E53" i="6" s="1"/>
  <c r="D50" i="6"/>
  <c r="D53" i="6" s="1"/>
  <c r="C50" i="6"/>
  <c r="C53" i="6" s="1"/>
  <c r="G45" i="6"/>
  <c r="F45" i="6"/>
  <c r="E45" i="6"/>
  <c r="E48" i="6" s="1"/>
  <c r="D45" i="6"/>
  <c r="C45" i="6"/>
  <c r="G41" i="6"/>
  <c r="G44" i="6" s="1"/>
  <c r="F41" i="6"/>
  <c r="F44" i="6" s="1"/>
  <c r="E41" i="6"/>
  <c r="D41" i="6"/>
  <c r="C41" i="6"/>
  <c r="G37" i="6"/>
  <c r="F37" i="6"/>
  <c r="E37" i="6"/>
  <c r="E40" i="6" s="1"/>
  <c r="D37" i="6"/>
  <c r="C37" i="6"/>
  <c r="G32" i="6"/>
  <c r="G35" i="6" s="1"/>
  <c r="F32" i="6"/>
  <c r="E32" i="6"/>
  <c r="D32" i="6"/>
  <c r="D35" i="6" s="1"/>
  <c r="C32" i="6"/>
  <c r="G27" i="6"/>
  <c r="F27" i="6"/>
  <c r="E27" i="6"/>
  <c r="E30" i="6" s="1"/>
  <c r="D27" i="6"/>
  <c r="C27" i="6"/>
  <c r="G22" i="6"/>
  <c r="G25" i="6" s="1"/>
  <c r="F22" i="6"/>
  <c r="F25" i="6" s="1"/>
  <c r="E22" i="6"/>
  <c r="D22" i="6"/>
  <c r="C22" i="6"/>
  <c r="D16" i="6"/>
  <c r="E16" i="6"/>
  <c r="E19" i="6" s="1"/>
  <c r="F16" i="6"/>
  <c r="F17" i="6" s="1"/>
  <c r="F18" i="6" s="1"/>
  <c r="G16" i="6"/>
  <c r="C16" i="6"/>
  <c r="D59" i="6"/>
  <c r="G59" i="6"/>
  <c r="F59" i="6"/>
  <c r="E57" i="6"/>
  <c r="E58" i="6" s="1"/>
  <c r="G53" i="6"/>
  <c r="D48" i="6"/>
  <c r="F46" i="6"/>
  <c r="F47" i="6" s="1"/>
  <c r="G48" i="6"/>
  <c r="F48" i="6"/>
  <c r="C48" i="6"/>
  <c r="E44" i="6"/>
  <c r="D44" i="6"/>
  <c r="E42" i="6"/>
  <c r="C44" i="6"/>
  <c r="D40" i="6"/>
  <c r="F38" i="6"/>
  <c r="F39" i="6" s="1"/>
  <c r="G40" i="6"/>
  <c r="F40" i="6"/>
  <c r="C40" i="6"/>
  <c r="E35" i="6"/>
  <c r="F33" i="6"/>
  <c r="F34" i="6" s="1"/>
  <c r="E33" i="6"/>
  <c r="E34" i="6" s="1"/>
  <c r="F35" i="6"/>
  <c r="C35" i="6"/>
  <c r="D30" i="6"/>
  <c r="F28" i="6"/>
  <c r="F29" i="6" s="1"/>
  <c r="G30" i="6"/>
  <c r="F30" i="6"/>
  <c r="C30" i="6"/>
  <c r="E25" i="6"/>
  <c r="D25" i="6"/>
  <c r="E23" i="6"/>
  <c r="C25" i="6"/>
  <c r="D19" i="6"/>
  <c r="G19" i="6"/>
  <c r="C19" i="6"/>
  <c r="F25" i="8" l="1"/>
  <c r="D48" i="8"/>
  <c r="F59" i="8"/>
  <c r="F38" i="8"/>
  <c r="F39" i="8" s="1"/>
  <c r="F17" i="7"/>
  <c r="F18" i="7" s="1"/>
  <c r="D25" i="7"/>
  <c r="D28" i="7"/>
  <c r="D29" i="7" s="1"/>
  <c r="F25" i="7"/>
  <c r="D42" i="7"/>
  <c r="D43" i="7" s="1"/>
  <c r="F19" i="6"/>
  <c r="E24" i="6"/>
  <c r="E43" i="6"/>
  <c r="F23" i="6"/>
  <c r="F24" i="6" s="1"/>
  <c r="F42" i="6"/>
  <c r="F43" i="6" s="1"/>
  <c r="F53" i="6"/>
  <c r="D58" i="8"/>
  <c r="F35" i="8"/>
  <c r="D28" i="8"/>
  <c r="D29" i="8" s="1"/>
  <c r="D30" i="8"/>
  <c r="D35" i="8"/>
  <c r="D34" i="8"/>
  <c r="F17" i="8"/>
  <c r="F18" i="8" s="1"/>
  <c r="D19" i="8"/>
  <c r="C17" i="8"/>
  <c r="G17" i="8"/>
  <c r="G18" i="8" s="1"/>
  <c r="E19" i="8"/>
  <c r="C23" i="8"/>
  <c r="C24" i="8" s="1"/>
  <c r="G23" i="8"/>
  <c r="G24" i="8" s="1"/>
  <c r="E25" i="8"/>
  <c r="C28" i="8"/>
  <c r="C29" i="8" s="1"/>
  <c r="G28" i="8"/>
  <c r="E30" i="8"/>
  <c r="C33" i="8"/>
  <c r="C34" i="8" s="1"/>
  <c r="G33" i="8"/>
  <c r="G34" i="8" s="1"/>
  <c r="E35" i="8"/>
  <c r="C38" i="8"/>
  <c r="C39" i="8" s="1"/>
  <c r="G38" i="8"/>
  <c r="G39" i="8" s="1"/>
  <c r="E40" i="8"/>
  <c r="C42" i="8"/>
  <c r="C43" i="8" s="1"/>
  <c r="G42" i="8"/>
  <c r="G43" i="8" s="1"/>
  <c r="E44" i="8"/>
  <c r="C46" i="8"/>
  <c r="C47" i="8" s="1"/>
  <c r="G46" i="8"/>
  <c r="G47" i="8" s="1"/>
  <c r="E48" i="8"/>
  <c r="C51" i="8"/>
  <c r="C52" i="8" s="1"/>
  <c r="G51" i="8"/>
  <c r="G52" i="8" s="1"/>
  <c r="E53" i="8"/>
  <c r="C57" i="8"/>
  <c r="C58" i="8" s="1"/>
  <c r="G57" i="8"/>
  <c r="G58" i="8" s="1"/>
  <c r="E59" i="8"/>
  <c r="G29" i="8"/>
  <c r="C18" i="8"/>
  <c r="D59" i="7"/>
  <c r="F47" i="7"/>
  <c r="F46" i="7"/>
  <c r="F44" i="7"/>
  <c r="F33" i="7"/>
  <c r="F34" i="7" s="1"/>
  <c r="C17" i="7"/>
  <c r="G17" i="7"/>
  <c r="E19" i="7"/>
  <c r="C23" i="7"/>
  <c r="G23" i="7"/>
  <c r="G24" i="7" s="1"/>
  <c r="E25" i="7"/>
  <c r="C28" i="7"/>
  <c r="C29" i="7" s="1"/>
  <c r="G28" i="7"/>
  <c r="E30" i="7"/>
  <c r="C33" i="7"/>
  <c r="C34" i="7" s="1"/>
  <c r="G33" i="7"/>
  <c r="G34" i="7" s="1"/>
  <c r="E35" i="7"/>
  <c r="C38" i="7"/>
  <c r="C39" i="7" s="1"/>
  <c r="G38" i="7"/>
  <c r="G39" i="7" s="1"/>
  <c r="E40" i="7"/>
  <c r="C42" i="7"/>
  <c r="G42" i="7"/>
  <c r="G43" i="7" s="1"/>
  <c r="E44" i="7"/>
  <c r="C46" i="7"/>
  <c r="C47" i="7" s="1"/>
  <c r="G46" i="7"/>
  <c r="E48" i="7"/>
  <c r="C51" i="7"/>
  <c r="C52" i="7" s="1"/>
  <c r="G51" i="7"/>
  <c r="E53" i="7"/>
  <c r="C57" i="7"/>
  <c r="C58" i="7" s="1"/>
  <c r="G57" i="7"/>
  <c r="G58" i="7" s="1"/>
  <c r="E59" i="7"/>
  <c r="G29" i="7"/>
  <c r="C43" i="7"/>
  <c r="G47" i="7"/>
  <c r="G52" i="7"/>
  <c r="C18" i="7"/>
  <c r="G18" i="7"/>
  <c r="C24" i="7"/>
  <c r="E51" i="6"/>
  <c r="E52" i="6" s="1"/>
  <c r="E47" i="6"/>
  <c r="E46" i="6"/>
  <c r="E38" i="6"/>
  <c r="E39" i="6" s="1"/>
  <c r="E28" i="6"/>
  <c r="E29" i="6" s="1"/>
  <c r="E17" i="6"/>
  <c r="E18" i="6" s="1"/>
  <c r="G17" i="6"/>
  <c r="C23" i="6"/>
  <c r="C24" i="6" s="1"/>
  <c r="G28" i="6"/>
  <c r="G29" i="6" s="1"/>
  <c r="G38" i="6"/>
  <c r="C46" i="6"/>
  <c r="C47" i="6" s="1"/>
  <c r="G46" i="6"/>
  <c r="G47" i="6" s="1"/>
  <c r="C51" i="6"/>
  <c r="C52" i="6" s="1"/>
  <c r="D17" i="6"/>
  <c r="D18" i="6" s="1"/>
  <c r="G18" i="6"/>
  <c r="D23" i="6"/>
  <c r="D24" i="6" s="1"/>
  <c r="G24" i="6"/>
  <c r="D28" i="6"/>
  <c r="D29" i="6" s="1"/>
  <c r="D33" i="6"/>
  <c r="D34" i="6" s="1"/>
  <c r="D38" i="6"/>
  <c r="D39" i="6" s="1"/>
  <c r="G39" i="6"/>
  <c r="D42" i="6"/>
  <c r="D43" i="6" s="1"/>
  <c r="D46" i="6"/>
  <c r="D47" i="6" s="1"/>
  <c r="D51" i="6"/>
  <c r="D52" i="6" s="1"/>
  <c r="D57" i="6"/>
  <c r="D58" i="6" s="1"/>
  <c r="C58" i="6"/>
  <c r="C17" i="6"/>
  <c r="C18" i="6" s="1"/>
  <c r="G23" i="6"/>
  <c r="C28" i="6"/>
  <c r="C29" i="6" s="1"/>
  <c r="C33" i="6"/>
  <c r="C34" i="6" s="1"/>
  <c r="G33" i="6"/>
  <c r="G34" i="6" s="1"/>
  <c r="C38" i="6"/>
  <c r="C39" i="6" s="1"/>
  <c r="C42" i="6"/>
  <c r="C43" i="6" s="1"/>
  <c r="G42" i="6"/>
  <c r="G43" i="6" s="1"/>
  <c r="G51" i="6"/>
  <c r="G52" i="6" s="1"/>
  <c r="C57" i="6"/>
  <c r="G57" i="6"/>
  <c r="G58" i="6" s="1"/>
  <c r="G51" i="5"/>
  <c r="F51" i="5"/>
  <c r="E51" i="5"/>
  <c r="D51" i="5"/>
  <c r="C51" i="5"/>
  <c r="C52" i="5" s="1"/>
  <c r="C53" i="5" s="1"/>
  <c r="G45" i="5"/>
  <c r="F45" i="5"/>
  <c r="E45" i="5"/>
  <c r="D45" i="5"/>
  <c r="C45" i="5"/>
  <c r="C48" i="5" s="1"/>
  <c r="F46" i="5"/>
  <c r="F47" i="5" s="1"/>
  <c r="E46" i="5"/>
  <c r="G40" i="5"/>
  <c r="G43" i="5" s="1"/>
  <c r="F40" i="5"/>
  <c r="F41" i="5" s="1"/>
  <c r="F42" i="5" s="1"/>
  <c r="E40" i="5"/>
  <c r="E41" i="5" s="1"/>
  <c r="D40" i="5"/>
  <c r="C40" i="5"/>
  <c r="G36" i="5"/>
  <c r="G39" i="5" s="1"/>
  <c r="F36" i="5"/>
  <c r="F37" i="5" s="1"/>
  <c r="F38" i="5" s="1"/>
  <c r="E36" i="5"/>
  <c r="E39" i="5" s="1"/>
  <c r="D36" i="5"/>
  <c r="C36" i="5"/>
  <c r="G32" i="5"/>
  <c r="F32" i="5"/>
  <c r="E32" i="5"/>
  <c r="E35" i="5" s="1"/>
  <c r="D32" i="5"/>
  <c r="C32" i="5"/>
  <c r="C35" i="5" s="1"/>
  <c r="G27" i="5"/>
  <c r="F27" i="5"/>
  <c r="E27" i="5"/>
  <c r="E30" i="5" s="1"/>
  <c r="D27" i="5"/>
  <c r="C27" i="5"/>
  <c r="F28" i="5"/>
  <c r="F29" i="5" s="1"/>
  <c r="G22" i="5"/>
  <c r="G25" i="5" s="1"/>
  <c r="F22" i="5"/>
  <c r="F23" i="5" s="1"/>
  <c r="F24" i="5" s="1"/>
  <c r="E22" i="5"/>
  <c r="E25" i="5" s="1"/>
  <c r="D22" i="5"/>
  <c r="C22" i="5"/>
  <c r="C25" i="5" s="1"/>
  <c r="G17" i="5"/>
  <c r="G20" i="5" s="1"/>
  <c r="F17" i="5"/>
  <c r="F18" i="5" s="1"/>
  <c r="F19" i="5" s="1"/>
  <c r="E17" i="5"/>
  <c r="E20" i="5" s="1"/>
  <c r="D17" i="5"/>
  <c r="C17" i="5"/>
  <c r="C18" i="5" s="1"/>
  <c r="C19" i="5" s="1"/>
  <c r="D11" i="5"/>
  <c r="E11" i="5"/>
  <c r="E14" i="5" s="1"/>
  <c r="F11" i="5"/>
  <c r="F12" i="5" s="1"/>
  <c r="F13" i="5" s="1"/>
  <c r="G11" i="5"/>
  <c r="C11" i="5"/>
  <c r="C14" i="5" s="1"/>
  <c r="G52" i="5"/>
  <c r="G53" i="5" s="1"/>
  <c r="F52" i="5"/>
  <c r="F53" i="5" s="1"/>
  <c r="E52" i="5"/>
  <c r="G46" i="5"/>
  <c r="G47" i="5" s="1"/>
  <c r="C43" i="5"/>
  <c r="C37" i="5"/>
  <c r="C38" i="5" s="1"/>
  <c r="G33" i="5"/>
  <c r="G34" i="5" s="1"/>
  <c r="F33" i="5"/>
  <c r="F34" i="5" s="1"/>
  <c r="G28" i="5"/>
  <c r="G29" i="5" s="1"/>
  <c r="D28" i="5"/>
  <c r="C30" i="5"/>
  <c r="F25" i="5"/>
  <c r="C20" i="5"/>
  <c r="G14" i="5"/>
  <c r="F14" i="5"/>
  <c r="G12" i="5"/>
  <c r="G13" i="5" s="1"/>
  <c r="E43" i="5" l="1"/>
  <c r="C33" i="5"/>
  <c r="C34" i="5" s="1"/>
  <c r="G35" i="5"/>
  <c r="G54" i="5"/>
  <c r="F30" i="5"/>
  <c r="G48" i="5"/>
  <c r="G30" i="5"/>
  <c r="C46" i="5"/>
  <c r="C47" i="5" s="1"/>
  <c r="C28" i="5"/>
  <c r="C29" i="5" s="1"/>
  <c r="C12" i="5"/>
  <c r="C13" i="5" s="1"/>
  <c r="C39" i="5"/>
  <c r="F43" i="5"/>
  <c r="F48" i="5"/>
  <c r="C54" i="5"/>
  <c r="E18" i="5"/>
  <c r="E19" i="5" s="1"/>
  <c r="F20" i="5"/>
  <c r="G23" i="5"/>
  <c r="G24" i="5" s="1"/>
  <c r="F39" i="5"/>
  <c r="G41" i="5"/>
  <c r="G42" i="5" s="1"/>
  <c r="E54" i="5"/>
  <c r="C23" i="5"/>
  <c r="C24" i="5" s="1"/>
  <c r="C41" i="5"/>
  <c r="C42" i="5" s="1"/>
  <c r="G18" i="5"/>
  <c r="G19" i="5" s="1"/>
  <c r="F35" i="5"/>
  <c r="G37" i="5"/>
  <c r="G38" i="5" s="1"/>
  <c r="E48" i="5"/>
  <c r="F54" i="5"/>
  <c r="E12" i="5"/>
  <c r="E13" i="5" s="1"/>
  <c r="E23" i="5"/>
  <c r="E24" i="5" s="1"/>
  <c r="E28" i="5"/>
  <c r="E29" i="5" s="1"/>
  <c r="D29" i="5"/>
  <c r="E33" i="5"/>
  <c r="E34" i="5" s="1"/>
  <c r="E37" i="5"/>
  <c r="E38" i="5" s="1"/>
  <c r="D14" i="5"/>
  <c r="D20" i="5"/>
  <c r="D25" i="5"/>
  <c r="D30" i="5"/>
  <c r="D35" i="5"/>
  <c r="D39" i="5"/>
  <c r="E42" i="5"/>
  <c r="D43" i="5"/>
  <c r="E47" i="5"/>
  <c r="D48" i="5"/>
  <c r="E53" i="5"/>
  <c r="D54" i="5"/>
  <c r="D23" i="5"/>
  <c r="D24" i="5" s="1"/>
  <c r="D33" i="5"/>
  <c r="D34" i="5" s="1"/>
  <c r="D37" i="5"/>
  <c r="D38" i="5" s="1"/>
  <c r="D41" i="5"/>
  <c r="D42" i="5" s="1"/>
  <c r="D46" i="5"/>
  <c r="D47" i="5" s="1"/>
  <c r="D52" i="5"/>
  <c r="D53" i="5" s="1"/>
  <c r="D12" i="5"/>
  <c r="D13" i="5" s="1"/>
  <c r="D18" i="5"/>
  <c r="D19" i="5" s="1"/>
  <c r="D63" i="4" l="1"/>
  <c r="E63" i="4" s="1"/>
  <c r="D63" i="3"/>
  <c r="E63" i="3" s="1"/>
  <c r="D40" i="2"/>
  <c r="D63" i="2"/>
  <c r="E63" i="2" s="1"/>
  <c r="C55" i="3" s="1"/>
  <c r="G21" i="3" l="1"/>
  <c r="G24" i="3" s="1"/>
  <c r="E55" i="4"/>
  <c r="E49" i="2"/>
  <c r="D36" i="3"/>
  <c r="D39" i="3" s="1"/>
  <c r="C21" i="2"/>
  <c r="C44" i="3"/>
  <c r="C47" i="3" s="1"/>
  <c r="E31" i="2"/>
  <c r="D7" i="2"/>
  <c r="D6" i="2" s="1"/>
  <c r="D55" i="3"/>
  <c r="D58" i="3" s="1"/>
  <c r="D21" i="4"/>
  <c r="C31" i="4"/>
  <c r="D40" i="4"/>
  <c r="F49" i="4"/>
  <c r="G21" i="2"/>
  <c r="G40" i="2"/>
  <c r="G15" i="3"/>
  <c r="G18" i="3" s="1"/>
  <c r="E36" i="3"/>
  <c r="E37" i="3" s="1"/>
  <c r="E38" i="3" s="1"/>
  <c r="F44" i="3"/>
  <c r="F47" i="3" s="1"/>
  <c r="E21" i="4"/>
  <c r="F31" i="4"/>
  <c r="G49" i="4"/>
  <c r="G15" i="2"/>
  <c r="C26" i="2"/>
  <c r="F44" i="2"/>
  <c r="E55" i="2"/>
  <c r="C21" i="3"/>
  <c r="C24" i="3" s="1"/>
  <c r="C40" i="3"/>
  <c r="C43" i="3" s="1"/>
  <c r="E49" i="3"/>
  <c r="E50" i="3" s="1"/>
  <c r="E51" i="3" s="1"/>
  <c r="C26" i="4"/>
  <c r="D44" i="4"/>
  <c r="F15" i="2"/>
  <c r="F26" i="2"/>
  <c r="C40" i="2"/>
  <c r="G44" i="2"/>
  <c r="D21" i="3"/>
  <c r="D24" i="3" s="1"/>
  <c r="E31" i="3"/>
  <c r="E32" i="3" s="1"/>
  <c r="E33" i="3" s="1"/>
  <c r="G40" i="3"/>
  <c r="G43" i="3" s="1"/>
  <c r="F49" i="3"/>
  <c r="F50" i="3" s="1"/>
  <c r="F15" i="4"/>
  <c r="G26" i="4"/>
  <c r="F36" i="4"/>
  <c r="G44" i="4"/>
  <c r="F31" i="2"/>
  <c r="D55" i="2"/>
  <c r="F26" i="3"/>
  <c r="F29" i="3" s="1"/>
  <c r="C15" i="3"/>
  <c r="C18" i="3" s="1"/>
  <c r="C44" i="4"/>
  <c r="D36" i="2"/>
  <c r="G26" i="3"/>
  <c r="G29" i="3" s="1"/>
  <c r="E36" i="4"/>
  <c r="D55" i="4"/>
  <c r="E49" i="4"/>
  <c r="F44" i="4"/>
  <c r="G40" i="4"/>
  <c r="C40" i="4"/>
  <c r="D36" i="4"/>
  <c r="E31" i="4"/>
  <c r="F26" i="4"/>
  <c r="G21" i="4"/>
  <c r="C21" i="4"/>
  <c r="G15" i="4"/>
  <c r="G55" i="3"/>
  <c r="G58" i="3" s="1"/>
  <c r="C58" i="3"/>
  <c r="D49" i="3"/>
  <c r="E44" i="3"/>
  <c r="E45" i="3" s="1"/>
  <c r="E46" i="3" s="1"/>
  <c r="F40" i="3"/>
  <c r="G36" i="3"/>
  <c r="G39" i="3" s="1"/>
  <c r="C36" i="3"/>
  <c r="C39" i="3" s="1"/>
  <c r="D31" i="3"/>
  <c r="E26" i="3"/>
  <c r="E27" i="3" s="1"/>
  <c r="E28" i="3" s="1"/>
  <c r="F21" i="3"/>
  <c r="D15" i="3"/>
  <c r="D18" i="3" s="1"/>
  <c r="G55" i="2"/>
  <c r="C55" i="2"/>
  <c r="D49" i="2"/>
  <c r="E44" i="2"/>
  <c r="F40" i="2"/>
  <c r="G36" i="2"/>
  <c r="C36" i="2"/>
  <c r="D31" i="2"/>
  <c r="E26" i="2"/>
  <c r="F21" i="2"/>
  <c r="D15" i="2"/>
  <c r="C15" i="2"/>
  <c r="C55" i="4"/>
  <c r="D49" i="4"/>
  <c r="E44" i="4"/>
  <c r="F40" i="4"/>
  <c r="G36" i="4"/>
  <c r="C36" i="4"/>
  <c r="D31" i="4"/>
  <c r="E26" i="4"/>
  <c r="F21" i="4"/>
  <c r="D15" i="4"/>
  <c r="C15" i="4"/>
  <c r="F55" i="3"/>
  <c r="F56" i="3" s="1"/>
  <c r="G49" i="3"/>
  <c r="G52" i="3" s="1"/>
  <c r="C49" i="3"/>
  <c r="C52" i="3" s="1"/>
  <c r="D44" i="3"/>
  <c r="E40" i="3"/>
  <c r="E41" i="3" s="1"/>
  <c r="E42" i="3" s="1"/>
  <c r="F36" i="3"/>
  <c r="F37" i="3" s="1"/>
  <c r="G31" i="3"/>
  <c r="G34" i="3" s="1"/>
  <c r="C31" i="3"/>
  <c r="C34" i="3" s="1"/>
  <c r="D26" i="3"/>
  <c r="D29" i="3" s="1"/>
  <c r="E21" i="3"/>
  <c r="E22" i="3" s="1"/>
  <c r="E23" i="3" s="1"/>
  <c r="E15" i="3"/>
  <c r="E16" i="3" s="1"/>
  <c r="E17" i="3" s="1"/>
  <c r="F55" i="2"/>
  <c r="G49" i="2"/>
  <c r="C49" i="2"/>
  <c r="D44" i="2"/>
  <c r="E40" i="2"/>
  <c r="F36" i="2"/>
  <c r="G31" i="2"/>
  <c r="C31" i="2"/>
  <c r="D26" i="2"/>
  <c r="E21" i="2"/>
  <c r="E15" i="2"/>
  <c r="G55" i="4"/>
  <c r="D21" i="2"/>
  <c r="G26" i="2"/>
  <c r="E36" i="2"/>
  <c r="C44" i="2"/>
  <c r="F49" i="2"/>
  <c r="F15" i="3"/>
  <c r="F16" i="3" s="1"/>
  <c r="C26" i="3"/>
  <c r="C29" i="3" s="1"/>
  <c r="F31" i="3"/>
  <c r="F32" i="3" s="1"/>
  <c r="D40" i="3"/>
  <c r="D43" i="3" s="1"/>
  <c r="G44" i="3"/>
  <c r="G47" i="3" s="1"/>
  <c r="E55" i="3"/>
  <c r="E56" i="3" s="1"/>
  <c r="E57" i="3" s="1"/>
  <c r="E15" i="4"/>
  <c r="D26" i="4"/>
  <c r="G31" i="4"/>
  <c r="E40" i="4"/>
  <c r="C49" i="4"/>
  <c r="F55" i="4"/>
  <c r="D27" i="3"/>
  <c r="D28" i="3" s="1"/>
  <c r="F51" i="3"/>
  <c r="F45" i="3"/>
  <c r="F46" i="3" s="1"/>
  <c r="G22" i="3"/>
  <c r="G23" i="3" s="1"/>
  <c r="G16" i="3" l="1"/>
  <c r="G17" i="3" s="1"/>
  <c r="E34" i="3"/>
  <c r="D37" i="3"/>
  <c r="D38" i="3" s="1"/>
  <c r="E52" i="3"/>
  <c r="E39" i="3"/>
  <c r="G41" i="3"/>
  <c r="G42" i="3" s="1"/>
  <c r="C22" i="3"/>
  <c r="C23" i="3" s="1"/>
  <c r="F39" i="3"/>
  <c r="F27" i="3"/>
  <c r="F28" i="3" s="1"/>
  <c r="D16" i="3"/>
  <c r="D17" i="3" s="1"/>
  <c r="C45" i="3"/>
  <c r="C46" i="3" s="1"/>
  <c r="G27" i="3"/>
  <c r="G28" i="3" s="1"/>
  <c r="C16" i="3"/>
  <c r="C17" i="3" s="1"/>
  <c r="F52" i="3"/>
  <c r="D56" i="3"/>
  <c r="D57" i="3" s="1"/>
  <c r="C41" i="3"/>
  <c r="C42" i="3" s="1"/>
  <c r="G45" i="3"/>
  <c r="G46" i="3" s="1"/>
  <c r="D22" i="3"/>
  <c r="D23" i="3" s="1"/>
  <c r="D7" i="4"/>
  <c r="D6" i="4" s="1"/>
  <c r="E18" i="3"/>
  <c r="G32" i="3"/>
  <c r="G33" i="3" s="1"/>
  <c r="C50" i="3"/>
  <c r="C51" i="3" s="1"/>
  <c r="D7" i="3"/>
  <c r="D6" i="3" s="1"/>
  <c r="E47" i="3"/>
  <c r="E58" i="3"/>
  <c r="G56" i="3"/>
  <c r="G57" i="3" s="1"/>
  <c r="E24" i="3"/>
  <c r="F58" i="3"/>
  <c r="F18" i="3"/>
  <c r="F17" i="3"/>
  <c r="F38" i="3"/>
  <c r="E43" i="3"/>
  <c r="C37" i="3"/>
  <c r="C38" i="3" s="1"/>
  <c r="C27" i="3"/>
  <c r="C28" i="3" s="1"/>
  <c r="F57" i="3"/>
  <c r="G50" i="3"/>
  <c r="G51" i="3" s="1"/>
  <c r="F34" i="3"/>
  <c r="D45" i="3"/>
  <c r="D46" i="3" s="1"/>
  <c r="D47" i="3"/>
  <c r="F22" i="3"/>
  <c r="F23" i="3" s="1"/>
  <c r="F24" i="3"/>
  <c r="G37" i="3"/>
  <c r="G38" i="3" s="1"/>
  <c r="C32" i="3"/>
  <c r="C33" i="3" s="1"/>
  <c r="D41" i="3"/>
  <c r="D42" i="3" s="1"/>
  <c r="F41" i="3"/>
  <c r="F42" i="3" s="1"/>
  <c r="F43" i="3"/>
  <c r="C56" i="3"/>
  <c r="C57" i="3" s="1"/>
  <c r="E29" i="3"/>
  <c r="F33" i="3"/>
  <c r="D52" i="3"/>
  <c r="D50" i="3"/>
  <c r="D51" i="3" s="1"/>
  <c r="D32" i="3"/>
  <c r="D33" i="3" s="1"/>
  <c r="D34" i="3"/>
  <c r="G29" i="4"/>
  <c r="G27" i="4"/>
  <c r="G28" i="4" s="1"/>
  <c r="G47" i="4"/>
  <c r="G45" i="4"/>
  <c r="G46" i="4" s="1"/>
  <c r="E32" i="4"/>
  <c r="E33" i="4" s="1"/>
  <c r="E34" i="4"/>
  <c r="E50" i="4"/>
  <c r="E51" i="4" s="1"/>
  <c r="E52" i="4"/>
  <c r="F34" i="4"/>
  <c r="F32" i="4"/>
  <c r="F33" i="4" s="1"/>
  <c r="C24" i="4"/>
  <c r="C22" i="4"/>
  <c r="C23" i="4" s="1"/>
  <c r="C43" i="4"/>
  <c r="C41" i="4"/>
  <c r="C42" i="4" s="1"/>
  <c r="D16" i="4"/>
  <c r="D17" i="4" s="1"/>
  <c r="D18" i="4"/>
  <c r="E37" i="4"/>
  <c r="E38" i="4" s="1"/>
  <c r="E39" i="4"/>
  <c r="F18" i="4"/>
  <c r="F16" i="4"/>
  <c r="F17" i="4" s="1"/>
  <c r="F39" i="4"/>
  <c r="F37" i="4"/>
  <c r="F38" i="4" s="1"/>
  <c r="F58" i="4"/>
  <c r="F56" i="4"/>
  <c r="F57" i="4" s="1"/>
  <c r="D50" i="4"/>
  <c r="D51" i="4" s="1"/>
  <c r="D52" i="4"/>
  <c r="G24" i="4"/>
  <c r="G22" i="4"/>
  <c r="G23" i="4" s="1"/>
  <c r="G34" i="4"/>
  <c r="G32" i="4"/>
  <c r="G33" i="4" s="1"/>
  <c r="G43" i="4"/>
  <c r="G41" i="4"/>
  <c r="G42" i="4" s="1"/>
  <c r="G52" i="4"/>
  <c r="G50" i="4"/>
  <c r="G51" i="4" s="1"/>
  <c r="D27" i="4"/>
  <c r="D28" i="4" s="1"/>
  <c r="D29" i="4"/>
  <c r="E22" i="4"/>
  <c r="E23" i="4" s="1"/>
  <c r="E24" i="4"/>
  <c r="E41" i="4"/>
  <c r="E42" i="4" s="1"/>
  <c r="E43" i="4"/>
  <c r="D22" i="4"/>
  <c r="D23" i="4" s="1"/>
  <c r="D24" i="4"/>
  <c r="F24" i="4"/>
  <c r="F22" i="4"/>
  <c r="F23" i="4" s="1"/>
  <c r="F43" i="4"/>
  <c r="F41" i="4"/>
  <c r="F42" i="4" s="1"/>
  <c r="G18" i="4"/>
  <c r="G16" i="4"/>
  <c r="G17" i="4" s="1"/>
  <c r="G39" i="4"/>
  <c r="G37" i="4"/>
  <c r="G38" i="4" s="1"/>
  <c r="G58" i="4"/>
  <c r="G56" i="4"/>
  <c r="G57" i="4" s="1"/>
  <c r="D45" i="4"/>
  <c r="D46" i="4" s="1"/>
  <c r="D47" i="4"/>
  <c r="D56" i="4"/>
  <c r="D57" i="4" s="1"/>
  <c r="D58" i="4"/>
  <c r="F52" i="4"/>
  <c r="F50" i="4"/>
  <c r="F51" i="4" s="1"/>
  <c r="D41" i="4"/>
  <c r="D42" i="4" s="1"/>
  <c r="D43" i="4"/>
  <c r="C34" i="4"/>
  <c r="C32" i="4"/>
  <c r="C33" i="4" s="1"/>
  <c r="C52" i="4"/>
  <c r="C50" i="4"/>
  <c r="C51" i="4" s="1"/>
  <c r="E16" i="4"/>
  <c r="E17" i="4" s="1"/>
  <c r="E18" i="4"/>
  <c r="E56" i="4"/>
  <c r="E57" i="4" s="1"/>
  <c r="E58" i="4"/>
  <c r="C18" i="4"/>
  <c r="C16" i="4"/>
  <c r="C17" i="4" s="1"/>
  <c r="C29" i="4"/>
  <c r="C27" i="4"/>
  <c r="C28" i="4" s="1"/>
  <c r="C39" i="4"/>
  <c r="C37" i="4"/>
  <c r="C38" i="4" s="1"/>
  <c r="C47" i="4"/>
  <c r="C45" i="4"/>
  <c r="C46" i="4" s="1"/>
  <c r="C58" i="4"/>
  <c r="C56" i="4"/>
  <c r="C57" i="4" s="1"/>
  <c r="D37" i="4"/>
  <c r="D38" i="4" s="1"/>
  <c r="D39" i="4"/>
  <c r="E27" i="4"/>
  <c r="E28" i="4" s="1"/>
  <c r="E29" i="4"/>
  <c r="E45" i="4"/>
  <c r="E46" i="4" s="1"/>
  <c r="E47" i="4"/>
  <c r="D32" i="4"/>
  <c r="D33" i="4" s="1"/>
  <c r="D34" i="4"/>
  <c r="F29" i="4"/>
  <c r="F27" i="4"/>
  <c r="F28" i="4" s="1"/>
  <c r="F47" i="4"/>
  <c r="F45" i="4"/>
  <c r="F46" i="4" s="1"/>
  <c r="G58" i="2" l="1"/>
  <c r="F58" i="2"/>
  <c r="E58" i="2"/>
  <c r="D58" i="2"/>
  <c r="C58" i="2"/>
  <c r="G56" i="2"/>
  <c r="G57" i="2" s="1"/>
  <c r="F56" i="2"/>
  <c r="F57" i="2" s="1"/>
  <c r="E56" i="2"/>
  <c r="E57" i="2" s="1"/>
  <c r="D56" i="2"/>
  <c r="D57" i="2" s="1"/>
  <c r="C56" i="2"/>
  <c r="C57" i="2" s="1"/>
  <c r="G52" i="2"/>
  <c r="F52" i="2"/>
  <c r="E52" i="2"/>
  <c r="D52" i="2"/>
  <c r="C52" i="2"/>
  <c r="G50" i="2"/>
  <c r="G51" i="2" s="1"/>
  <c r="F50" i="2"/>
  <c r="F51" i="2" s="1"/>
  <c r="E50" i="2"/>
  <c r="E51" i="2" s="1"/>
  <c r="D50" i="2"/>
  <c r="D51" i="2" s="1"/>
  <c r="C50" i="2"/>
  <c r="C51" i="2" s="1"/>
  <c r="G47" i="2"/>
  <c r="F47" i="2"/>
  <c r="E47" i="2"/>
  <c r="D47" i="2"/>
  <c r="C47" i="2"/>
  <c r="G45" i="2"/>
  <c r="G46" i="2" s="1"/>
  <c r="F45" i="2"/>
  <c r="F46" i="2" s="1"/>
  <c r="E45" i="2"/>
  <c r="E46" i="2" s="1"/>
  <c r="D45" i="2"/>
  <c r="D46" i="2" s="1"/>
  <c r="C45" i="2"/>
  <c r="C46" i="2" s="1"/>
  <c r="G43" i="2"/>
  <c r="F43" i="2"/>
  <c r="E43" i="2"/>
  <c r="D43" i="2"/>
  <c r="C43" i="2"/>
  <c r="G41" i="2"/>
  <c r="G42" i="2" s="1"/>
  <c r="F41" i="2"/>
  <c r="F42" i="2" s="1"/>
  <c r="E41" i="2"/>
  <c r="E42" i="2" s="1"/>
  <c r="D41" i="2"/>
  <c r="D42" i="2" s="1"/>
  <c r="C41" i="2"/>
  <c r="C42" i="2" s="1"/>
  <c r="G39" i="2"/>
  <c r="F39" i="2"/>
  <c r="E39" i="2"/>
  <c r="D39" i="2"/>
  <c r="C39" i="2"/>
  <c r="G37" i="2"/>
  <c r="G38" i="2" s="1"/>
  <c r="F37" i="2"/>
  <c r="F38" i="2" s="1"/>
  <c r="E37" i="2"/>
  <c r="E38" i="2" s="1"/>
  <c r="D37" i="2"/>
  <c r="D38" i="2" s="1"/>
  <c r="C37" i="2"/>
  <c r="C38" i="2" s="1"/>
  <c r="G34" i="2"/>
  <c r="F34" i="2"/>
  <c r="E34" i="2"/>
  <c r="D34" i="2"/>
  <c r="C34" i="2"/>
  <c r="G32" i="2"/>
  <c r="G33" i="2" s="1"/>
  <c r="F32" i="2"/>
  <c r="F33" i="2" s="1"/>
  <c r="E32" i="2"/>
  <c r="E33" i="2" s="1"/>
  <c r="D32" i="2"/>
  <c r="D33" i="2" s="1"/>
  <c r="C32" i="2"/>
  <c r="C33" i="2" s="1"/>
  <c r="G29" i="2"/>
  <c r="F29" i="2"/>
  <c r="E29" i="2"/>
  <c r="D29" i="2"/>
  <c r="C29" i="2"/>
  <c r="G27" i="2"/>
  <c r="G28" i="2" s="1"/>
  <c r="F27" i="2"/>
  <c r="F28" i="2" s="1"/>
  <c r="E27" i="2"/>
  <c r="E28" i="2" s="1"/>
  <c r="D27" i="2"/>
  <c r="D28" i="2" s="1"/>
  <c r="C27" i="2"/>
  <c r="C28" i="2" s="1"/>
  <c r="G24" i="2"/>
  <c r="F24" i="2"/>
  <c r="E24" i="2"/>
  <c r="D24" i="2"/>
  <c r="C24" i="2"/>
  <c r="G22" i="2"/>
  <c r="G23" i="2" s="1"/>
  <c r="F22" i="2"/>
  <c r="F23" i="2" s="1"/>
  <c r="E22" i="2"/>
  <c r="E23" i="2" s="1"/>
  <c r="D22" i="2"/>
  <c r="D23" i="2" s="1"/>
  <c r="C22" i="2"/>
  <c r="C23" i="2" s="1"/>
  <c r="G18" i="2"/>
  <c r="F18" i="2"/>
  <c r="E18" i="2"/>
  <c r="D18" i="2"/>
  <c r="C18" i="2"/>
  <c r="G16" i="2"/>
  <c r="G17" i="2" s="1"/>
  <c r="F16" i="2"/>
  <c r="F17" i="2" s="1"/>
  <c r="E16" i="2"/>
  <c r="E17" i="2" s="1"/>
  <c r="D16" i="2"/>
  <c r="D17" i="2" s="1"/>
  <c r="C16" i="2"/>
  <c r="C17" i="2" s="1"/>
  <c r="G53" i="1"/>
  <c r="F53" i="1"/>
  <c r="E53" i="1"/>
  <c r="D53" i="1"/>
  <c r="C53" i="1"/>
  <c r="G51" i="1"/>
  <c r="G52" i="1" s="1"/>
  <c r="F51" i="1"/>
  <c r="F52" i="1" s="1"/>
  <c r="E51" i="1"/>
  <c r="E52" i="1" s="1"/>
  <c r="D51" i="1"/>
  <c r="D52" i="1" s="1"/>
  <c r="C51" i="1"/>
  <c r="C52" i="1" s="1"/>
  <c r="G47" i="1"/>
  <c r="F47" i="1"/>
  <c r="E47" i="1"/>
  <c r="D47" i="1"/>
  <c r="C47" i="1"/>
  <c r="G45" i="1"/>
  <c r="G46" i="1" s="1"/>
  <c r="F45" i="1"/>
  <c r="F46" i="1" s="1"/>
  <c r="E45" i="1"/>
  <c r="E46" i="1" s="1"/>
  <c r="D45" i="1"/>
  <c r="D46" i="1" s="1"/>
  <c r="C45" i="1"/>
  <c r="C46" i="1" s="1"/>
  <c r="G42" i="1"/>
  <c r="F42" i="1"/>
  <c r="E42" i="1"/>
  <c r="D42" i="1"/>
  <c r="C42" i="1"/>
  <c r="G40" i="1"/>
  <c r="G41" i="1" s="1"/>
  <c r="F40" i="1"/>
  <c r="F41" i="1" s="1"/>
  <c r="E40" i="1"/>
  <c r="E41" i="1" s="1"/>
  <c r="D40" i="1"/>
  <c r="D41" i="1" s="1"/>
  <c r="C40" i="1"/>
  <c r="C41" i="1" s="1"/>
  <c r="G38" i="1"/>
  <c r="F38" i="1"/>
  <c r="E38" i="1"/>
  <c r="D38" i="1"/>
  <c r="C38" i="1"/>
  <c r="G37" i="1"/>
  <c r="C37" i="1"/>
  <c r="G36" i="1"/>
  <c r="F36" i="1"/>
  <c r="F37" i="1" s="1"/>
  <c r="E36" i="1"/>
  <c r="E37" i="1" s="1"/>
  <c r="D36" i="1"/>
  <c r="D37" i="1" s="1"/>
  <c r="C36" i="1"/>
  <c r="G34" i="1"/>
  <c r="F34" i="1"/>
  <c r="E34" i="1"/>
  <c r="D34" i="1"/>
  <c r="C34" i="1"/>
  <c r="G32" i="1"/>
  <c r="G33" i="1" s="1"/>
  <c r="F32" i="1"/>
  <c r="F33" i="1" s="1"/>
  <c r="E32" i="1"/>
  <c r="E33" i="1" s="1"/>
  <c r="D32" i="1"/>
  <c r="D33" i="1" s="1"/>
  <c r="C32" i="1"/>
  <c r="C33" i="1" s="1"/>
  <c r="G29" i="1"/>
  <c r="F29" i="1"/>
  <c r="E29" i="1"/>
  <c r="D29" i="1"/>
  <c r="C29" i="1"/>
  <c r="G27" i="1"/>
  <c r="G28" i="1" s="1"/>
  <c r="F27" i="1"/>
  <c r="F28" i="1" s="1"/>
  <c r="E27" i="1"/>
  <c r="E28" i="1" s="1"/>
  <c r="D27" i="1"/>
  <c r="D28" i="1" s="1"/>
  <c r="C27" i="1"/>
  <c r="C28" i="1" s="1"/>
  <c r="G24" i="1"/>
  <c r="F24" i="1"/>
  <c r="E24" i="1"/>
  <c r="D24" i="1"/>
  <c r="C24" i="1"/>
  <c r="G22" i="1"/>
  <c r="G23" i="1" s="1"/>
  <c r="F22" i="1"/>
  <c r="F23" i="1" s="1"/>
  <c r="E22" i="1"/>
  <c r="E23" i="1" s="1"/>
  <c r="D22" i="1"/>
  <c r="D23" i="1" s="1"/>
  <c r="C22" i="1"/>
  <c r="C23" i="1" s="1"/>
  <c r="G19" i="1"/>
  <c r="F19" i="1"/>
  <c r="E19" i="1"/>
  <c r="D19" i="1"/>
  <c r="C19" i="1"/>
  <c r="G17" i="1"/>
  <c r="G18" i="1" s="1"/>
  <c r="F17" i="1"/>
  <c r="F18" i="1" s="1"/>
  <c r="E17" i="1"/>
  <c r="E18" i="1" s="1"/>
  <c r="D17" i="1"/>
  <c r="D18" i="1" s="1"/>
  <c r="C17" i="1"/>
  <c r="C18" i="1" s="1"/>
  <c r="G13" i="1"/>
  <c r="F13" i="1"/>
  <c r="E13" i="1"/>
  <c r="D13" i="1"/>
  <c r="C13" i="1"/>
  <c r="G11" i="1"/>
  <c r="G12" i="1" s="1"/>
  <c r="F11" i="1"/>
  <c r="F12" i="1" s="1"/>
  <c r="E11" i="1"/>
  <c r="E12" i="1" s="1"/>
  <c r="D11" i="1"/>
  <c r="D12" i="1" s="1"/>
  <c r="C11" i="1"/>
  <c r="C12" i="1" s="1"/>
</calcChain>
</file>

<file path=xl/sharedStrings.xml><?xml version="1.0" encoding="utf-8"?>
<sst xmlns="http://schemas.openxmlformats.org/spreadsheetml/2006/main" count="857" uniqueCount="84">
  <si>
    <t>Interaktiv løntabel med fuld kittelkompensation til fuldtidsansatte</t>
  </si>
  <si>
    <t>Egetbidrag pension:</t>
  </si>
  <si>
    <t>Arbejdsgiverbidrag pension:</t>
  </si>
  <si>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</si>
  <si>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</si>
  <si>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</si>
  <si>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</si>
  <si>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</si>
  <si>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</si>
  <si>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</si>
  <si>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</si>
  <si>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Område 1</t>
  </si>
  <si>
    <t>Område 2</t>
  </si>
  <si>
    <t>Område 3</t>
  </si>
  <si>
    <t>Område 4</t>
  </si>
  <si>
    <t>Grundsats</t>
  </si>
  <si>
    <t>Egetbidrag</t>
  </si>
  <si>
    <t>Aalborg</t>
  </si>
  <si>
    <t>Køge</t>
  </si>
  <si>
    <t>Allerød</t>
  </si>
  <si>
    <t>Albertslund</t>
  </si>
  <si>
    <t>Alle andre kommuner</t>
  </si>
  <si>
    <t>Nettoløn</t>
  </si>
  <si>
    <t>Esbjerg</t>
  </si>
  <si>
    <t>Lejre</t>
  </si>
  <si>
    <t xml:space="preserve">Fredensborg </t>
  </si>
  <si>
    <t>Ballerup</t>
  </si>
  <si>
    <t>Arbejdsgiverbidrag</t>
  </si>
  <si>
    <t>HK</t>
  </si>
  <si>
    <t>Faaborg-Midtfyn</t>
  </si>
  <si>
    <t>Roskilde</t>
  </si>
  <si>
    <t>Frederikssund</t>
  </si>
  <si>
    <t>Brøndby</t>
  </si>
  <si>
    <t>Uddannede</t>
  </si>
  <si>
    <t>Frederikshavn</t>
  </si>
  <si>
    <t>Solrød</t>
  </si>
  <si>
    <t>Gribskov</t>
  </si>
  <si>
    <t>Dragør</t>
  </si>
  <si>
    <t>Kalundborg</t>
  </si>
  <si>
    <t>Århus</t>
  </si>
  <si>
    <t xml:space="preserve">Halsnæs </t>
  </si>
  <si>
    <t>Egedal</t>
  </si>
  <si>
    <t>Kerteminde</t>
  </si>
  <si>
    <t xml:space="preserve">Helsingør </t>
  </si>
  <si>
    <t>Frederiksberg</t>
  </si>
  <si>
    <t>Nyborg</t>
  </si>
  <si>
    <t>Hillerød</t>
  </si>
  <si>
    <t>Gentofte</t>
  </si>
  <si>
    <t>Næstved</t>
  </si>
  <si>
    <t xml:space="preserve">Hørsholm </t>
  </si>
  <si>
    <t>Gladsaxe</t>
  </si>
  <si>
    <t>Odense</t>
  </si>
  <si>
    <t>Glostrup</t>
  </si>
  <si>
    <t>Skanderborg</t>
  </si>
  <si>
    <t>Greve</t>
  </si>
  <si>
    <t>Slagelse</t>
  </si>
  <si>
    <t xml:space="preserve">Herlev </t>
  </si>
  <si>
    <t>Sønderborg</t>
  </si>
  <si>
    <t>Høje-Tåstrup</t>
  </si>
  <si>
    <t>Ishøj</t>
  </si>
  <si>
    <t>København</t>
  </si>
  <si>
    <t>Lyngby-Tårbæk</t>
  </si>
  <si>
    <t>Rudersdal Rødovre</t>
  </si>
  <si>
    <t>Tårnby</t>
  </si>
  <si>
    <t>Vallensbæk</t>
  </si>
  <si>
    <t>Furesø</t>
  </si>
  <si>
    <t>Hvidovre</t>
  </si>
  <si>
    <t>Ledende</t>
  </si>
  <si>
    <t>Løn gældende pr. 1. oktober 2017</t>
  </si>
  <si>
    <t>I alt</t>
  </si>
  <si>
    <t>Aftalte reguleringer OK18 (1. oktober 2018):</t>
  </si>
  <si>
    <t>Løn gældende pr. 1. oktober 2018</t>
  </si>
  <si>
    <t>Løn gældende pr. 1. oktober 2019</t>
  </si>
  <si>
    <t>Aftalte reguleringer OK18 (1. oktober 2019):</t>
  </si>
  <si>
    <t>Løn gældende pr. 1. oktober 2020</t>
  </si>
  <si>
    <t>Aftalte reguleringer OK18 (1. oktober 2020):</t>
  </si>
  <si>
    <t>Lønregulering (skønnet):</t>
  </si>
  <si>
    <t>Beregning af personligt tillæg:</t>
  </si>
  <si>
    <t>Nuværende tillæg:</t>
  </si>
  <si>
    <t>Nyt tillæg:</t>
  </si>
  <si>
    <t>Personlige løntillæg reguleres med:</t>
  </si>
  <si>
    <t>Lønregulering (faktisk):</t>
  </si>
  <si>
    <t>Løntabel for timelønnende (medarbejdere ansat i indtil 8 timer pr. uge eller højst 1 måned)</t>
  </si>
  <si>
    <t>Løn gældende pr. 1.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</si>
</sst>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%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Fill="1" applyBorder="1"/>
    <xf numFmtId="0" fontId="5" fillId="0" borderId="0" xfId="0" applyFont="1"/>
    <xf numFmtId="43" fontId="5" fillId="0" borderId="0" xfId="1" applyFont="1"/>
    <xf numFmtId="4" fontId="3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10" fontId="6" fillId="0" borderId="0" xfId="0" applyNumberFormat="1" applyFont="1"/>
    <xf numFmtId="43" fontId="6" fillId="0" borderId="0" xfId="1" applyFont="1"/>
    <xf numFmtId="0" fontId="6" fillId="0" borderId="0" xfId="0" applyFont="1" applyFill="1"/>
    <xf numFmtId="43" fontId="6" fillId="0" borderId="0" xfId="0" applyNumberFormat="1" applyFont="1"/>
    <xf numFmtId="10" fontId="3" fillId="0" borderId="0" xfId="2" applyNumberFormat="1" applyFont="1"/>
    <xf numFmtId="10" fontId="6" fillId="0" borderId="0" xfId="2" applyNumberFormat="1" applyFont="1"/>
    <xf numFmtId="164" fontId="6" fillId="0" borderId="0" xfId="2" applyNumberFormat="1" applyFont="1"/>
    <xf numFmtId="165" fontId="6" fillId="0" borderId="0" xfId="2" applyNumberFormat="1" applyFont="1"/>
    <xf numFmtId="165" fontId="3" fillId="0" borderId="0" xfId="2" applyNumberFormat="1" applyFont="1"/>
    <xf numFmtId="165" fontId="6" fillId="0" borderId="0" xfId="0" applyNumberFormat="1" applyFont="1"/>
    <xf numFmtId="0" fontId="7" fillId="0" borderId="0" xfId="0" applyFont="1"/>
    <xf numFmtId="43" fontId="6" fillId="0" borderId="1" xfId="1" applyFont="1" applyBorder="1"/>
    <xf numFmtId="43" fontId="7" fillId="0" borderId="1" xfId="1" applyFont="1" applyBorder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F5AB-A368-424A-B75E-AED4A61012EF}">
  <dimension ref="A1:O54"/>
  <sheetViews>
    <sheetView topLeftCell="A40" workbookViewId="0">
      <selection sqref="A1:G54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1.28515625" style="14" bestFit="1" customWidth="1"/>
    <col min="4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68</v>
      </c>
    </row>
    <row r="3" spans="1:15" x14ac:dyDescent="0.2">
      <c r="F3" s="2"/>
    </row>
    <row r="4" spans="1:15" x14ac:dyDescent="0.2">
      <c r="A4" s="14" t="s">
        <v>1</v>
      </c>
      <c r="D4" s="15">
        <v>5.5E-2</v>
      </c>
      <c r="I4" s="16"/>
    </row>
    <row r="5" spans="1:15" x14ac:dyDescent="0.2">
      <c r="A5" s="14" t="s">
        <v>2</v>
      </c>
      <c r="D5" s="15">
        <v>0.11</v>
      </c>
    </row>
    <row r="7" spans="1:15" x14ac:dyDescent="0.2">
      <c r="A7" s="3" t="s">
        <v>3</v>
      </c>
      <c r="B7" s="3"/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5" x14ac:dyDescent="0.2">
      <c r="A8" s="2"/>
      <c r="B8" s="2"/>
      <c r="C8" s="2"/>
      <c r="D8" s="2"/>
      <c r="E8" s="2"/>
      <c r="F8" s="2"/>
      <c r="G8" s="2"/>
    </row>
    <row r="9" spans="1:15" x14ac:dyDescent="0.2">
      <c r="A9" s="2"/>
      <c r="B9" s="1" t="s">
        <v>9</v>
      </c>
      <c r="C9" s="2"/>
      <c r="D9" s="2"/>
      <c r="E9" s="2"/>
      <c r="F9" s="2"/>
      <c r="G9" s="2"/>
    </row>
    <row r="10" spans="1:15" x14ac:dyDescent="0.2">
      <c r="A10" s="4">
        <v>19</v>
      </c>
      <c r="B10" s="5" t="s">
        <v>10</v>
      </c>
      <c r="C10" s="6">
        <v>24097.963093394381</v>
      </c>
      <c r="D10" s="6">
        <v>24492.596661177868</v>
      </c>
      <c r="E10" s="6">
        <v>24765.821479079528</v>
      </c>
      <c r="F10" s="6">
        <v>25160.466311781838</v>
      </c>
      <c r="G10" s="6">
        <v>25433.702615874863</v>
      </c>
      <c r="I10" s="7" t="s">
        <v>11</v>
      </c>
      <c r="J10" s="1" t="s">
        <v>12</v>
      </c>
      <c r="K10" s="1" t="s">
        <v>13</v>
      </c>
      <c r="L10" s="1" t="s">
        <v>14</v>
      </c>
      <c r="M10" s="1" t="s">
        <v>15</v>
      </c>
      <c r="O10" s="1"/>
    </row>
    <row r="11" spans="1:15" x14ac:dyDescent="0.2">
      <c r="A11" s="2"/>
      <c r="B11" s="14" t="s">
        <v>16</v>
      </c>
      <c r="C11" s="16">
        <f>C10*$D$4</f>
        <v>1325.3879701366909</v>
      </c>
      <c r="D11" s="16">
        <f t="shared" ref="D11:G11" si="0">D10*$D$4</f>
        <v>1347.0928163647827</v>
      </c>
      <c r="E11" s="16">
        <f t="shared" si="0"/>
        <v>1362.120181349374</v>
      </c>
      <c r="F11" s="16">
        <f t="shared" si="0"/>
        <v>1383.8256471480011</v>
      </c>
      <c r="G11" s="16">
        <f t="shared" si="0"/>
        <v>1398.8536438731176</v>
      </c>
      <c r="I11" s="2" t="s">
        <v>17</v>
      </c>
      <c r="J11" s="8" t="s">
        <v>18</v>
      </c>
      <c r="K11" s="14" t="s">
        <v>19</v>
      </c>
      <c r="L11" s="14" t="s">
        <v>20</v>
      </c>
      <c r="M11" s="2" t="s">
        <v>21</v>
      </c>
      <c r="N11" s="2"/>
      <c r="O11" s="2"/>
    </row>
    <row r="12" spans="1:15" x14ac:dyDescent="0.2">
      <c r="A12" s="2"/>
      <c r="B12" s="14" t="s">
        <v>22</v>
      </c>
      <c r="C12" s="16">
        <f>C10-C11</f>
        <v>22772.575123257691</v>
      </c>
      <c r="D12" s="16">
        <f>D10-D11</f>
        <v>23145.503844813084</v>
      </c>
      <c r="E12" s="16">
        <f>E10-E11</f>
        <v>23403.701297730153</v>
      </c>
      <c r="F12" s="16">
        <f>F10-F11</f>
        <v>23776.640664633836</v>
      </c>
      <c r="G12" s="16">
        <f>G10-G11</f>
        <v>24034.848972001746</v>
      </c>
      <c r="I12" s="2" t="s">
        <v>23</v>
      </c>
      <c r="J12" s="8" t="s">
        <v>24</v>
      </c>
      <c r="K12" s="2" t="s">
        <v>25</v>
      </c>
      <c r="L12" s="14" t="s">
        <v>26</v>
      </c>
      <c r="O12" s="2"/>
    </row>
    <row r="13" spans="1:15" x14ac:dyDescent="0.2">
      <c r="A13" s="2"/>
      <c r="B13" s="14" t="s">
        <v>27</v>
      </c>
      <c r="C13" s="16">
        <f>C10*$D$5</f>
        <v>2650.7759402733818</v>
      </c>
      <c r="D13" s="16">
        <f>D10*$D$5</f>
        <v>2694.1856327295654</v>
      </c>
      <c r="E13" s="16">
        <f>E10*$D$5</f>
        <v>2724.240362698748</v>
      </c>
      <c r="F13" s="16">
        <f>F10*$D$5</f>
        <v>2767.6512942960021</v>
      </c>
      <c r="G13" s="16">
        <f>G10*$D$5</f>
        <v>2797.7072877462351</v>
      </c>
      <c r="I13" s="2"/>
      <c r="J13" s="8"/>
      <c r="K13" s="2"/>
      <c r="O13" s="9"/>
    </row>
    <row r="14" spans="1:15" x14ac:dyDescent="0.2">
      <c r="A14" s="2" t="s">
        <v>28</v>
      </c>
      <c r="B14" s="1"/>
      <c r="C14" s="2"/>
      <c r="D14" s="10"/>
      <c r="E14" s="10"/>
      <c r="F14" s="2"/>
      <c r="G14" s="2"/>
      <c r="I14" s="9" t="s">
        <v>29</v>
      </c>
      <c r="J14" s="8" t="s">
        <v>30</v>
      </c>
      <c r="K14" s="14" t="s">
        <v>31</v>
      </c>
      <c r="L14" s="14" t="s">
        <v>32</v>
      </c>
      <c r="O14" s="9"/>
    </row>
    <row r="15" spans="1:15" x14ac:dyDescent="0.2">
      <c r="A15" s="2"/>
      <c r="B15" s="1" t="s">
        <v>33</v>
      </c>
      <c r="C15" s="2"/>
      <c r="D15" s="2"/>
      <c r="E15" s="2"/>
      <c r="F15" s="2"/>
      <c r="G15" s="2"/>
      <c r="I15" s="9" t="s">
        <v>34</v>
      </c>
      <c r="J15" s="8" t="s">
        <v>35</v>
      </c>
      <c r="K15" s="14" t="s">
        <v>36</v>
      </c>
      <c r="L15" s="14" t="s">
        <v>37</v>
      </c>
      <c r="O15" s="9"/>
    </row>
    <row r="16" spans="1:15" x14ac:dyDescent="0.2">
      <c r="A16" s="4">
        <v>24</v>
      </c>
      <c r="B16" s="5" t="s">
        <v>10</v>
      </c>
      <c r="C16" s="6">
        <v>26009.089587237653</v>
      </c>
      <c r="D16" s="6">
        <v>26401.293219454816</v>
      </c>
      <c r="E16" s="6">
        <v>26672.869050930502</v>
      </c>
      <c r="F16" s="6">
        <v>27065.072683147664</v>
      </c>
      <c r="G16" s="6">
        <v>27336.54324160099</v>
      </c>
      <c r="I16" s="9" t="s">
        <v>38</v>
      </c>
      <c r="J16" s="8" t="s">
        <v>39</v>
      </c>
      <c r="K16" s="2" t="s">
        <v>40</v>
      </c>
      <c r="L16" s="14" t="s">
        <v>41</v>
      </c>
      <c r="O16" s="9"/>
    </row>
    <row r="17" spans="1:15" x14ac:dyDescent="0.2">
      <c r="A17" s="2"/>
      <c r="B17" s="2" t="s">
        <v>16</v>
      </c>
      <c r="C17" s="16">
        <f>C16*$D$4</f>
        <v>1430.499927298071</v>
      </c>
      <c r="D17" s="16">
        <f t="shared" ref="D17:G17" si="1">D16*$D$4</f>
        <v>1452.0711270700149</v>
      </c>
      <c r="E17" s="16">
        <f t="shared" si="1"/>
        <v>1467.0077978011775</v>
      </c>
      <c r="F17" s="16">
        <f t="shared" si="1"/>
        <v>1488.5789975731216</v>
      </c>
      <c r="G17" s="16">
        <f t="shared" si="1"/>
        <v>1503.5098782880546</v>
      </c>
      <c r="I17" s="9" t="s">
        <v>42</v>
      </c>
      <c r="K17" s="2" t="s">
        <v>43</v>
      </c>
      <c r="L17" s="2" t="s">
        <v>44</v>
      </c>
      <c r="O17" s="9"/>
    </row>
    <row r="18" spans="1:15" x14ac:dyDescent="0.2">
      <c r="A18" s="2"/>
      <c r="B18" s="2" t="s">
        <v>22</v>
      </c>
      <c r="C18" s="16">
        <f>C16-C17</f>
        <v>24578.589659939582</v>
      </c>
      <c r="D18" s="16">
        <f>D16-D17</f>
        <v>24949.2220923848</v>
      </c>
      <c r="E18" s="16">
        <f>E16-E17</f>
        <v>25205.861253129326</v>
      </c>
      <c r="F18" s="16">
        <f>F16-F17</f>
        <v>25576.493685574544</v>
      </c>
      <c r="G18" s="16">
        <f>G16-G17</f>
        <v>25833.033363312934</v>
      </c>
      <c r="I18" s="9"/>
      <c r="K18" s="2"/>
      <c r="L18" s="2"/>
      <c r="O18" s="9"/>
    </row>
    <row r="19" spans="1:15" x14ac:dyDescent="0.2">
      <c r="A19" s="2"/>
      <c r="B19" s="2" t="s">
        <v>27</v>
      </c>
      <c r="C19" s="16">
        <f>C16*$D$5</f>
        <v>2860.9998545961421</v>
      </c>
      <c r="D19" s="16">
        <f>D16*$D$5</f>
        <v>2904.1422541400298</v>
      </c>
      <c r="E19" s="16">
        <f>E16*$D$5</f>
        <v>2934.015595602355</v>
      </c>
      <c r="F19" s="16">
        <f>F16*$D$5</f>
        <v>2977.1579951462431</v>
      </c>
      <c r="G19" s="16">
        <f>G16*$D$5</f>
        <v>3007.0197565761091</v>
      </c>
      <c r="I19" s="9" t="s">
        <v>45</v>
      </c>
      <c r="K19" s="14" t="s">
        <v>46</v>
      </c>
      <c r="L19" s="14" t="s">
        <v>47</v>
      </c>
      <c r="O19" s="9"/>
    </row>
    <row r="20" spans="1:15" x14ac:dyDescent="0.2">
      <c r="A20" s="2" t="s">
        <v>28</v>
      </c>
      <c r="B20" s="2"/>
      <c r="C20" s="16"/>
      <c r="D20" s="16"/>
      <c r="E20" s="16"/>
      <c r="F20" s="16"/>
      <c r="G20" s="11"/>
      <c r="I20" s="9" t="s">
        <v>48</v>
      </c>
      <c r="K20" s="14" t="s">
        <v>49</v>
      </c>
      <c r="L20" s="17" t="s">
        <v>50</v>
      </c>
      <c r="O20" s="12"/>
    </row>
    <row r="21" spans="1:15" x14ac:dyDescent="0.2">
      <c r="A21" s="4">
        <v>25</v>
      </c>
      <c r="B21" s="5" t="s">
        <v>10</v>
      </c>
      <c r="C21" s="6">
        <v>26428.292504212863</v>
      </c>
      <c r="D21" s="6">
        <v>26808.219708879114</v>
      </c>
      <c r="E21" s="6">
        <v>27071.21643183185</v>
      </c>
      <c r="F21" s="6">
        <v>27451.342373324245</v>
      </c>
      <c r="G21" s="6">
        <v>27714.32854634746</v>
      </c>
      <c r="I21" s="9" t="s">
        <v>51</v>
      </c>
      <c r="L21" s="17" t="s">
        <v>52</v>
      </c>
      <c r="O21" s="12"/>
    </row>
    <row r="22" spans="1:15" x14ac:dyDescent="0.2">
      <c r="A22" s="2"/>
      <c r="B22" s="2" t="s">
        <v>16</v>
      </c>
      <c r="C22" s="16">
        <f>C21*$D$4</f>
        <v>1453.5560877317075</v>
      </c>
      <c r="D22" s="16">
        <f t="shared" ref="D22:G22" si="2">D21*$D$4</f>
        <v>1474.4520839883512</v>
      </c>
      <c r="E22" s="16">
        <f t="shared" si="2"/>
        <v>1488.9169037507518</v>
      </c>
      <c r="F22" s="16">
        <f t="shared" si="2"/>
        <v>1509.8238305328334</v>
      </c>
      <c r="G22" s="16">
        <f t="shared" si="2"/>
        <v>1524.2880700491103</v>
      </c>
      <c r="I22" s="12" t="s">
        <v>53</v>
      </c>
      <c r="L22" s="17" t="s">
        <v>54</v>
      </c>
      <c r="O22" s="12"/>
    </row>
    <row r="23" spans="1:15" x14ac:dyDescent="0.2">
      <c r="A23" s="2"/>
      <c r="B23" s="2" t="s">
        <v>22</v>
      </c>
      <c r="C23" s="16">
        <f>C21-C22</f>
        <v>24974.736416481155</v>
      </c>
      <c r="D23" s="16">
        <f>D21-D22</f>
        <v>25333.767624890763</v>
      </c>
      <c r="E23" s="16">
        <f>E21-E22</f>
        <v>25582.299528081097</v>
      </c>
      <c r="F23" s="16">
        <f>F21-F22</f>
        <v>25941.518542791411</v>
      </c>
      <c r="G23" s="16">
        <f>G21-G22</f>
        <v>26190.040476298349</v>
      </c>
      <c r="I23" s="12"/>
      <c r="L23" s="17"/>
      <c r="O23" s="8"/>
    </row>
    <row r="24" spans="1:15" x14ac:dyDescent="0.2">
      <c r="A24" s="2"/>
      <c r="B24" s="2" t="s">
        <v>27</v>
      </c>
      <c r="C24" s="16">
        <f>C21*$D$5</f>
        <v>2907.112175463415</v>
      </c>
      <c r="D24" s="16">
        <f>D21*$D$5</f>
        <v>2948.9041679767024</v>
      </c>
      <c r="E24" s="16">
        <f>E21*$D$5</f>
        <v>2977.8338075015035</v>
      </c>
      <c r="F24" s="16">
        <f>F21*$D$5</f>
        <v>3019.6476610656669</v>
      </c>
      <c r="G24" s="16">
        <f>G21*$D$5</f>
        <v>3048.5761400982205</v>
      </c>
      <c r="I24" s="12" t="s">
        <v>55</v>
      </c>
      <c r="L24" s="13" t="s">
        <v>56</v>
      </c>
      <c r="O24" s="8"/>
    </row>
    <row r="25" spans="1:15" x14ac:dyDescent="0.2">
      <c r="A25" s="2" t="s">
        <v>28</v>
      </c>
      <c r="B25" s="2"/>
      <c r="C25" s="16"/>
      <c r="D25" s="16"/>
      <c r="E25" s="16"/>
      <c r="F25" s="11"/>
      <c r="G25" s="16"/>
      <c r="I25" s="12" t="s">
        <v>57</v>
      </c>
      <c r="L25" s="17" t="s">
        <v>58</v>
      </c>
      <c r="O25" s="8"/>
    </row>
    <row r="26" spans="1:15" x14ac:dyDescent="0.2">
      <c r="A26" s="4">
        <v>26</v>
      </c>
      <c r="B26" s="5" t="s">
        <v>10</v>
      </c>
      <c r="C26" s="6">
        <v>26857.137232186127</v>
      </c>
      <c r="D26" s="6">
        <v>27224.10168061962</v>
      </c>
      <c r="E26" s="6">
        <v>27478.023076048874</v>
      </c>
      <c r="F26" s="6">
        <v>27844.908112975565</v>
      </c>
      <c r="G26" s="6">
        <v>28098.838655437576</v>
      </c>
      <c r="L26" s="17" t="s">
        <v>59</v>
      </c>
      <c r="O26" s="8"/>
    </row>
    <row r="27" spans="1:15" x14ac:dyDescent="0.2">
      <c r="A27" s="2"/>
      <c r="B27" s="2" t="s">
        <v>16</v>
      </c>
      <c r="C27" s="16">
        <f>C26*$D$4</f>
        <v>1477.1425477702371</v>
      </c>
      <c r="D27" s="16">
        <f t="shared" ref="D27:G27" si="3">D26*$D$4</f>
        <v>1497.3255924340792</v>
      </c>
      <c r="E27" s="16">
        <f t="shared" si="3"/>
        <v>1511.291269182688</v>
      </c>
      <c r="F27" s="16">
        <f t="shared" si="3"/>
        <v>1531.4699462136562</v>
      </c>
      <c r="G27" s="16">
        <f t="shared" si="3"/>
        <v>1545.4361260490666</v>
      </c>
      <c r="L27" s="17" t="s">
        <v>60</v>
      </c>
      <c r="O27" s="8"/>
    </row>
    <row r="28" spans="1:15" x14ac:dyDescent="0.2">
      <c r="A28" s="2"/>
      <c r="B28" s="2" t="s">
        <v>22</v>
      </c>
      <c r="C28" s="16">
        <f>C26-C27</f>
        <v>25379.994684415891</v>
      </c>
      <c r="D28" s="16">
        <f>D26-D27</f>
        <v>25726.776088185543</v>
      </c>
      <c r="E28" s="16">
        <f>E26-E27</f>
        <v>25966.731806866184</v>
      </c>
      <c r="F28" s="16">
        <f>F26-F27</f>
        <v>26313.438166761909</v>
      </c>
      <c r="G28" s="16">
        <f>G26-G27</f>
        <v>26553.40252938851</v>
      </c>
      <c r="L28" s="17" t="s">
        <v>61</v>
      </c>
    </row>
    <row r="29" spans="1:15" x14ac:dyDescent="0.2">
      <c r="A29" s="2"/>
      <c r="B29" s="2" t="s">
        <v>27</v>
      </c>
      <c r="C29" s="16">
        <f>C26*$D$5</f>
        <v>2954.2850955404742</v>
      </c>
      <c r="D29" s="16">
        <f>D26*$D$5</f>
        <v>2994.6511848681585</v>
      </c>
      <c r="E29" s="16">
        <f>E26*$D$5</f>
        <v>3022.582538365376</v>
      </c>
      <c r="F29" s="16">
        <f>F26*$D$5</f>
        <v>3062.9398924273123</v>
      </c>
      <c r="G29" s="16">
        <f>G26*$D$5</f>
        <v>3090.8722520981332</v>
      </c>
      <c r="L29" s="17" t="s">
        <v>62</v>
      </c>
      <c r="O29" s="2"/>
    </row>
    <row r="30" spans="1:15" x14ac:dyDescent="0.2">
      <c r="A30" s="2" t="s">
        <v>28</v>
      </c>
      <c r="B30" s="2"/>
      <c r="C30" s="16"/>
      <c r="D30" s="16"/>
      <c r="E30" s="11"/>
      <c r="F30" s="16"/>
      <c r="G30" s="16"/>
      <c r="L30" s="14" t="s">
        <v>63</v>
      </c>
    </row>
    <row r="31" spans="1:15" x14ac:dyDescent="0.2">
      <c r="A31" s="4">
        <v>28</v>
      </c>
      <c r="B31" s="5" t="s">
        <v>10</v>
      </c>
      <c r="C31" s="6">
        <v>27744.15063455499</v>
      </c>
      <c r="D31" s="6">
        <v>28081.97932346279</v>
      </c>
      <c r="E31" s="6">
        <v>28315.840286889827</v>
      </c>
      <c r="F31" s="6">
        <v>28653.668975797624</v>
      </c>
      <c r="G31" s="6">
        <v>28887.441380685061</v>
      </c>
      <c r="L31" s="14" t="s">
        <v>64</v>
      </c>
    </row>
    <row r="32" spans="1:15" x14ac:dyDescent="0.2">
      <c r="A32" s="2"/>
      <c r="B32" s="2" t="s">
        <v>16</v>
      </c>
      <c r="C32" s="16">
        <f>C31*$D$4</f>
        <v>1525.9282849005244</v>
      </c>
      <c r="D32" s="16">
        <f t="shared" ref="D32:G32" si="4">D31*$D$4</f>
        <v>1544.5088627904536</v>
      </c>
      <c r="E32" s="16">
        <f t="shared" si="4"/>
        <v>1557.3712157789405</v>
      </c>
      <c r="F32" s="16">
        <f t="shared" si="4"/>
        <v>1575.9517936688694</v>
      </c>
      <c r="G32" s="16">
        <f t="shared" si="4"/>
        <v>1588.8092759376784</v>
      </c>
      <c r="L32" s="2" t="s">
        <v>65</v>
      </c>
      <c r="O32" s="2"/>
    </row>
    <row r="33" spans="1:15" x14ac:dyDescent="0.2">
      <c r="A33" s="2"/>
      <c r="B33" s="2" t="s">
        <v>22</v>
      </c>
      <c r="C33" s="16">
        <f>C31-C32</f>
        <v>26218.222349654465</v>
      </c>
      <c r="D33" s="16">
        <f>D31-D32</f>
        <v>26537.470460672335</v>
      </c>
      <c r="E33" s="16">
        <f>E31-E32</f>
        <v>26758.469071110885</v>
      </c>
      <c r="F33" s="16">
        <f>F31-F32</f>
        <v>27077.717182128756</v>
      </c>
      <c r="G33" s="16">
        <f>G31-G32</f>
        <v>27298.632104747383</v>
      </c>
      <c r="L33" s="14" t="s">
        <v>66</v>
      </c>
      <c r="O33" s="2"/>
    </row>
    <row r="34" spans="1:15" x14ac:dyDescent="0.2">
      <c r="A34" s="2"/>
      <c r="B34" s="2" t="s">
        <v>27</v>
      </c>
      <c r="C34" s="16">
        <f>C31*$D$5</f>
        <v>3051.8565698010489</v>
      </c>
      <c r="D34" s="16">
        <f>D31*$D$5</f>
        <v>3089.0177255809072</v>
      </c>
      <c r="E34" s="16">
        <f>E31*$D$5</f>
        <v>3114.742431557881</v>
      </c>
      <c r="F34" s="16">
        <f>F31*$D$5</f>
        <v>3151.9035873377388</v>
      </c>
      <c r="G34" s="16">
        <f>G31*$D$5</f>
        <v>3177.6185518753568</v>
      </c>
    </row>
    <row r="35" spans="1:15" x14ac:dyDescent="0.2">
      <c r="A35" s="4">
        <v>29</v>
      </c>
      <c r="B35" s="5" t="s">
        <v>10</v>
      </c>
      <c r="C35" s="6">
        <v>28202.618194021714</v>
      </c>
      <c r="D35" s="6">
        <v>28524.462066533193</v>
      </c>
      <c r="E35" s="6">
        <v>28747.220003058897</v>
      </c>
      <c r="F35" s="6">
        <v>29068.975317030792</v>
      </c>
      <c r="G35" s="6">
        <v>29291.821812096099</v>
      </c>
    </row>
    <row r="36" spans="1:15" x14ac:dyDescent="0.2">
      <c r="A36" s="2"/>
      <c r="B36" s="2" t="s">
        <v>16</v>
      </c>
      <c r="C36" s="16">
        <f>C35*$D$4</f>
        <v>1551.1440006711944</v>
      </c>
      <c r="D36" s="16">
        <f t="shared" ref="D36:G36" si="5">D35*$D$4</f>
        <v>1568.8454136593257</v>
      </c>
      <c r="E36" s="16">
        <f t="shared" si="5"/>
        <v>1581.0971001682394</v>
      </c>
      <c r="F36" s="16">
        <f t="shared" si="5"/>
        <v>1598.7936424366935</v>
      </c>
      <c r="G36" s="16">
        <f t="shared" si="5"/>
        <v>1611.0501996652854</v>
      </c>
    </row>
    <row r="37" spans="1:15" x14ac:dyDescent="0.2">
      <c r="A37" s="2"/>
      <c r="B37" s="2" t="s">
        <v>22</v>
      </c>
      <c r="C37" s="16">
        <f>C35-C36</f>
        <v>26651.474193350521</v>
      </c>
      <c r="D37" s="16">
        <f>D35-D36</f>
        <v>26955.616652873869</v>
      </c>
      <c r="E37" s="16">
        <f>E35-E36</f>
        <v>27166.122902890656</v>
      </c>
      <c r="F37" s="16">
        <f>F35-F36</f>
        <v>27470.1816745941</v>
      </c>
      <c r="G37" s="16">
        <f>G35-G36</f>
        <v>27680.771612430814</v>
      </c>
    </row>
    <row r="38" spans="1:15" x14ac:dyDescent="0.2">
      <c r="A38" s="2"/>
      <c r="B38" s="2" t="s">
        <v>27</v>
      </c>
      <c r="C38" s="16">
        <f>C35*$D$5</f>
        <v>3102.2880013423887</v>
      </c>
      <c r="D38" s="16">
        <f>D35*$D$5</f>
        <v>3137.6908273186514</v>
      </c>
      <c r="E38" s="16">
        <f>E35*$D$5</f>
        <v>3162.1942003364788</v>
      </c>
      <c r="F38" s="16">
        <f>F35*$D$5</f>
        <v>3197.587284873387</v>
      </c>
      <c r="G38" s="16">
        <f>G35*$D$5</f>
        <v>3222.1003993305708</v>
      </c>
    </row>
    <row r="39" spans="1:15" x14ac:dyDescent="0.2">
      <c r="A39" s="4">
        <v>30</v>
      </c>
      <c r="B39" s="5" t="s">
        <v>10</v>
      </c>
      <c r="C39" s="6">
        <v>28671.021339306135</v>
      </c>
      <c r="D39" s="6">
        <v>28975.723174840638</v>
      </c>
      <c r="E39" s="6">
        <v>29186.780314322779</v>
      </c>
      <c r="F39" s="6">
        <v>29491.477039605797</v>
      </c>
      <c r="G39" s="6">
        <v>29702.445620548348</v>
      </c>
    </row>
    <row r="40" spans="1:15" x14ac:dyDescent="0.2">
      <c r="A40" s="2"/>
      <c r="B40" s="2" t="s">
        <v>16</v>
      </c>
      <c r="C40" s="16">
        <f>C39*$D$4</f>
        <v>1576.9061736618373</v>
      </c>
      <c r="D40" s="16">
        <f t="shared" ref="D40:G40" si="6">D39*$D$4</f>
        <v>1593.664774616235</v>
      </c>
      <c r="E40" s="16">
        <f t="shared" si="6"/>
        <v>1605.2729172877528</v>
      </c>
      <c r="F40" s="16">
        <f t="shared" si="6"/>
        <v>1622.0312371783189</v>
      </c>
      <c r="G40" s="16">
        <f t="shared" si="6"/>
        <v>1633.6345091301591</v>
      </c>
    </row>
    <row r="41" spans="1:15" x14ac:dyDescent="0.2">
      <c r="A41" s="2"/>
      <c r="B41" s="2" t="s">
        <v>22</v>
      </c>
      <c r="C41" s="16">
        <f>C39-C40</f>
        <v>27094.115165644296</v>
      </c>
      <c r="D41" s="16">
        <f>D39-D40</f>
        <v>27382.058400224403</v>
      </c>
      <c r="E41" s="16">
        <f>E39-E40</f>
        <v>27581.507397035028</v>
      </c>
      <c r="F41" s="16">
        <f>F39-F40</f>
        <v>27869.445802427479</v>
      </c>
      <c r="G41" s="16">
        <f>G39-G40</f>
        <v>28068.811111418188</v>
      </c>
      <c r="O41" s="2"/>
    </row>
    <row r="42" spans="1:15" x14ac:dyDescent="0.2">
      <c r="A42" s="2"/>
      <c r="B42" s="2" t="s">
        <v>27</v>
      </c>
      <c r="C42" s="16">
        <f>C39*$D$5</f>
        <v>3153.8123473236747</v>
      </c>
      <c r="D42" s="16">
        <f>D39*$D$5</f>
        <v>3187.3295492324701</v>
      </c>
      <c r="E42" s="16">
        <f>E39*$D$5</f>
        <v>3210.5458345755055</v>
      </c>
      <c r="F42" s="16">
        <f>F39*$D$5</f>
        <v>3244.0624743566377</v>
      </c>
      <c r="G42" s="16">
        <f>G39*$D$5</f>
        <v>3267.2690182603183</v>
      </c>
    </row>
    <row r="43" spans="1:15" x14ac:dyDescent="0.2">
      <c r="A43" s="2" t="s">
        <v>28</v>
      </c>
      <c r="B43" s="2"/>
      <c r="C43" s="11"/>
      <c r="D43" s="16"/>
      <c r="E43" s="16"/>
      <c r="F43" s="16"/>
      <c r="G43" s="16"/>
      <c r="O43" s="17"/>
    </row>
    <row r="44" spans="1:15" x14ac:dyDescent="0.2">
      <c r="A44" s="4">
        <v>31</v>
      </c>
      <c r="B44" s="5" t="s">
        <v>10</v>
      </c>
      <c r="C44" s="6">
        <v>29150.039590209635</v>
      </c>
      <c r="D44" s="6">
        <v>29436.714652685729</v>
      </c>
      <c r="E44" s="6">
        <v>29635.107921006242</v>
      </c>
      <c r="F44" s="6">
        <v>29921.782983482331</v>
      </c>
      <c r="G44" s="6">
        <v>30120.176251802841</v>
      </c>
      <c r="O44" s="17"/>
    </row>
    <row r="45" spans="1:15" x14ac:dyDescent="0.2">
      <c r="A45" s="2"/>
      <c r="B45" s="2" t="s">
        <v>16</v>
      </c>
      <c r="C45" s="16">
        <f>C44*$D$4</f>
        <v>1603.25217746153</v>
      </c>
      <c r="D45" s="16">
        <f t="shared" ref="D45:G45" si="7">D44*$D$4</f>
        <v>1619.0193058977152</v>
      </c>
      <c r="E45" s="16">
        <f t="shared" si="7"/>
        <v>1629.9309356553433</v>
      </c>
      <c r="F45" s="16">
        <f t="shared" si="7"/>
        <v>1645.6980640915283</v>
      </c>
      <c r="G45" s="16">
        <f t="shared" si="7"/>
        <v>1656.6096938491562</v>
      </c>
      <c r="O45" s="17"/>
    </row>
    <row r="46" spans="1:15" x14ac:dyDescent="0.2">
      <c r="A46" s="2"/>
      <c r="B46" s="2" t="s">
        <v>22</v>
      </c>
      <c r="C46" s="16">
        <f>C44-C45</f>
        <v>27546.787412748105</v>
      </c>
      <c r="D46" s="16">
        <f>D44-D45</f>
        <v>27817.695346788012</v>
      </c>
      <c r="E46" s="16">
        <f>E44-E45</f>
        <v>28005.176985350899</v>
      </c>
      <c r="F46" s="16">
        <f>F44-F45</f>
        <v>28276.084919390803</v>
      </c>
      <c r="G46" s="16">
        <f>G44-G45</f>
        <v>28463.566557953684</v>
      </c>
      <c r="O46" s="13"/>
    </row>
    <row r="47" spans="1:15" x14ac:dyDescent="0.2">
      <c r="A47" s="2"/>
      <c r="B47" s="2" t="s">
        <v>27</v>
      </c>
      <c r="C47" s="16">
        <f>C44*$D$5</f>
        <v>3206.50435492306</v>
      </c>
      <c r="D47" s="16">
        <f>D44*$D$5</f>
        <v>3238.0386117954304</v>
      </c>
      <c r="E47" s="16">
        <f>E44*$D$5</f>
        <v>3259.8618713106866</v>
      </c>
      <c r="F47" s="16">
        <f>F44*$D$5</f>
        <v>3291.3961281830566</v>
      </c>
      <c r="G47" s="16">
        <f>G44*$D$5</f>
        <v>3313.2193876983124</v>
      </c>
      <c r="O47" s="17"/>
    </row>
    <row r="48" spans="1:15" x14ac:dyDescent="0.2">
      <c r="A48" s="2"/>
      <c r="B48" s="1"/>
      <c r="C48" s="2"/>
      <c r="D48" s="2"/>
      <c r="E48" s="2"/>
      <c r="F48" s="2"/>
      <c r="G48" s="2"/>
      <c r="O48" s="17"/>
    </row>
    <row r="49" spans="1:15" x14ac:dyDescent="0.2">
      <c r="A49" s="2"/>
      <c r="B49" s="1" t="s">
        <v>67</v>
      </c>
      <c r="C49" s="2"/>
      <c r="D49" s="2"/>
      <c r="E49" s="2"/>
      <c r="F49" s="2"/>
      <c r="G49" s="2"/>
      <c r="O49" s="17"/>
    </row>
    <row r="50" spans="1:15" x14ac:dyDescent="0.2">
      <c r="A50" s="4">
        <v>39</v>
      </c>
      <c r="B50" s="5" t="s">
        <v>10</v>
      </c>
      <c r="C50" s="6">
        <v>33417.520635693938</v>
      </c>
      <c r="D50" s="6">
        <v>33515.543869204608</v>
      </c>
      <c r="E50" s="6">
        <v>33583.361069524464</v>
      </c>
      <c r="F50" s="6">
        <v>33681.391874225134</v>
      </c>
      <c r="G50" s="6">
        <v>33749.316274092038</v>
      </c>
      <c r="O50" s="17"/>
    </row>
    <row r="51" spans="1:15" x14ac:dyDescent="0.2">
      <c r="A51" s="2"/>
      <c r="B51" s="2" t="s">
        <v>16</v>
      </c>
      <c r="C51" s="16">
        <f>C50*$D$4</f>
        <v>1837.9636349631667</v>
      </c>
      <c r="D51" s="16">
        <f t="shared" ref="D51:G51" si="8">D50*$D$4</f>
        <v>1843.3549128062534</v>
      </c>
      <c r="E51" s="16">
        <f t="shared" si="8"/>
        <v>1847.0848588238455</v>
      </c>
      <c r="F51" s="16">
        <f t="shared" si="8"/>
        <v>1852.4765530823825</v>
      </c>
      <c r="G51" s="16">
        <f t="shared" si="8"/>
        <v>1856.2123950750622</v>
      </c>
      <c r="O51" s="17"/>
    </row>
    <row r="52" spans="1:15" x14ac:dyDescent="0.2">
      <c r="A52" s="2"/>
      <c r="B52" s="2" t="s">
        <v>22</v>
      </c>
      <c r="C52" s="16">
        <f>C50-C51</f>
        <v>31579.557000730772</v>
      </c>
      <c r="D52" s="16">
        <f>D50-D51</f>
        <v>31672.188956398353</v>
      </c>
      <c r="E52" s="16">
        <f>E50-E51</f>
        <v>31736.27621070062</v>
      </c>
      <c r="F52" s="16">
        <f>F50-F51</f>
        <v>31828.915321142751</v>
      </c>
      <c r="G52" s="16">
        <f>G50-G51</f>
        <v>31893.103879016977</v>
      </c>
    </row>
    <row r="53" spans="1:15" x14ac:dyDescent="0.2">
      <c r="A53" s="2"/>
      <c r="B53" s="2" t="s">
        <v>27</v>
      </c>
      <c r="C53" s="16">
        <f>C50*$D$5</f>
        <v>3675.9272699263333</v>
      </c>
      <c r="D53" s="16">
        <f>D50*$D$5</f>
        <v>3686.7098256125068</v>
      </c>
      <c r="E53" s="16">
        <f>E50*$D$5</f>
        <v>3694.169717647691</v>
      </c>
      <c r="F53" s="16">
        <f>F50*$D$5</f>
        <v>3704.9531061647649</v>
      </c>
      <c r="G53" s="16">
        <f>G50*$D$5</f>
        <v>3712.4247901501244</v>
      </c>
    </row>
    <row r="54" spans="1:15" x14ac:dyDescent="0.2">
      <c r="A54" s="2" t="s">
        <v>28</v>
      </c>
      <c r="E54" s="10"/>
      <c r="O54" s="2"/>
    </row>
  </sheetData>
  <dataValidations disablePrompts="1" count="1">
    <dataValidation type="list" showInputMessage="1" showErrorMessage="1" sqref="I3" xr:uid="{CEB0D62E-0D58-4DE2-A937-E272D0CC8881}">
      <formula1>Kommune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2A61-AB6D-4560-A875-2D9BC43B51D4}">
  <dimension ref="A1:M54"/>
  <sheetViews>
    <sheetView workbookViewId="0">
      <selection activeCell="I11" sqref="I11:M35"/>
    </sheetView>
  </sheetViews>
  <sheetFormatPr defaultColWidth="8.7109375" defaultRowHeight="12.75" x14ac:dyDescent="0.2"/>
  <cols>
    <col min="1" max="1" width="8.7109375" style="14"/>
    <col min="2" max="2" width="25" style="14" customWidth="1"/>
    <col min="3" max="3" width="11.28515625" style="14" customWidth="1"/>
    <col min="4" max="7" width="10.85546875" style="14" customWidth="1"/>
    <col min="8" max="8" width="8.7109375" style="14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6384" width="8.7109375" style="14"/>
  </cols>
  <sheetData>
    <row r="1" spans="1:13" x14ac:dyDescent="0.2">
      <c r="A1" s="1" t="s">
        <v>82</v>
      </c>
    </row>
    <row r="2" spans="1:13" x14ac:dyDescent="0.2">
      <c r="A2" s="2" t="s">
        <v>83</v>
      </c>
    </row>
    <row r="4" spans="1:13" x14ac:dyDescent="0.2">
      <c r="A4" s="14" t="s">
        <v>1</v>
      </c>
      <c r="D4" s="15">
        <v>5.5E-2</v>
      </c>
    </row>
    <row r="5" spans="1:13" x14ac:dyDescent="0.2">
      <c r="A5" s="14" t="s">
        <v>2</v>
      </c>
      <c r="D5" s="15">
        <v>0.11</v>
      </c>
    </row>
    <row r="8" spans="1:13" x14ac:dyDescent="0.2">
      <c r="A8" s="3" t="s">
        <v>3</v>
      </c>
      <c r="B8" s="3"/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13" x14ac:dyDescent="0.2">
      <c r="A9" s="2"/>
      <c r="B9" s="2"/>
      <c r="C9" s="2"/>
      <c r="D9" s="2"/>
      <c r="E9" s="2"/>
      <c r="F9" s="2"/>
      <c r="G9" s="2"/>
    </row>
    <row r="10" spans="1:13" x14ac:dyDescent="0.2">
      <c r="A10" s="2"/>
      <c r="B10" s="1" t="s">
        <v>9</v>
      </c>
      <c r="C10" s="2"/>
      <c r="D10" s="2"/>
      <c r="E10" s="2"/>
      <c r="F10" s="2"/>
      <c r="G10" s="2"/>
    </row>
    <row r="11" spans="1:13" x14ac:dyDescent="0.2">
      <c r="A11" s="4">
        <v>19</v>
      </c>
      <c r="B11" s="5" t="s">
        <v>10</v>
      </c>
      <c r="C11" s="6">
        <f>+'Løntabel oktober 2017'!C10/160.33</f>
        <v>150.30227089998365</v>
      </c>
      <c r="D11" s="6">
        <f>+'Løntabel oktober 2017'!D10/160.33</f>
        <v>152.76365409578909</v>
      </c>
      <c r="E11" s="6">
        <f>+'Løntabel oktober 2017'!E10/160.33</f>
        <v>154.46779441825939</v>
      </c>
      <c r="F11" s="6">
        <f>+'Løntabel oktober 2017'!F10/160.33</f>
        <v>156.92924787489451</v>
      </c>
      <c r="G11" s="6">
        <f>+'Løntabel oktober 2017'!G10/160.33</f>
        <v>158.63345983830138</v>
      </c>
      <c r="I11" s="7" t="s">
        <v>11</v>
      </c>
      <c r="J11" s="1" t="s">
        <v>12</v>
      </c>
      <c r="K11" s="1" t="s">
        <v>13</v>
      </c>
      <c r="L11" s="1" t="s">
        <v>14</v>
      </c>
      <c r="M11" s="1" t="s">
        <v>15</v>
      </c>
    </row>
    <row r="12" spans="1:13" x14ac:dyDescent="0.2">
      <c r="A12" s="2"/>
      <c r="B12" s="14" t="s">
        <v>16</v>
      </c>
      <c r="C12" s="16">
        <f>C11*$D$4</f>
        <v>8.2666248994991012</v>
      </c>
      <c r="D12" s="16">
        <f>D11*$D$4</f>
        <v>8.4020009752684004</v>
      </c>
      <c r="E12" s="16">
        <f>E11*$D$4</f>
        <v>8.495728693004267</v>
      </c>
      <c r="F12" s="16">
        <f>F11*$D$4</f>
        <v>8.6311086331191991</v>
      </c>
      <c r="G12" s="16">
        <f>G11*$D$4</f>
        <v>8.7248402911065757</v>
      </c>
      <c r="I12" s="2" t="s">
        <v>17</v>
      </c>
      <c r="J12" s="8" t="s">
        <v>18</v>
      </c>
      <c r="K12" s="14" t="s">
        <v>19</v>
      </c>
      <c r="L12" s="14" t="s">
        <v>20</v>
      </c>
      <c r="M12" s="2" t="s">
        <v>21</v>
      </c>
    </row>
    <row r="13" spans="1:13" x14ac:dyDescent="0.2">
      <c r="A13" s="2"/>
      <c r="B13" s="14" t="s">
        <v>22</v>
      </c>
      <c r="C13" s="16">
        <f>C11-C12</f>
        <v>142.03564600048455</v>
      </c>
      <c r="D13" s="16">
        <f>D11-D12</f>
        <v>144.36165312052069</v>
      </c>
      <c r="E13" s="16">
        <f>E11-E12</f>
        <v>145.97206572525511</v>
      </c>
      <c r="F13" s="16">
        <f>F11-F12</f>
        <v>148.29813924177532</v>
      </c>
      <c r="G13" s="16">
        <f>G11-G12</f>
        <v>149.9086195471948</v>
      </c>
      <c r="I13" s="2" t="s">
        <v>23</v>
      </c>
      <c r="J13" s="8" t="s">
        <v>24</v>
      </c>
      <c r="K13" s="2" t="s">
        <v>25</v>
      </c>
      <c r="L13" s="14" t="s">
        <v>26</v>
      </c>
    </row>
    <row r="14" spans="1:13" x14ac:dyDescent="0.2">
      <c r="A14" s="2"/>
      <c r="B14" s="14" t="s">
        <v>27</v>
      </c>
      <c r="C14" s="16">
        <f>C11*$D$5</f>
        <v>16.533249798998202</v>
      </c>
      <c r="D14" s="16">
        <f>D11*$D$5</f>
        <v>16.804001950536801</v>
      </c>
      <c r="E14" s="16">
        <f>E11*$D$5</f>
        <v>16.991457386008534</v>
      </c>
      <c r="F14" s="16">
        <f>F11*$D$5</f>
        <v>17.262217266238398</v>
      </c>
      <c r="G14" s="16">
        <f>G11*$D$5</f>
        <v>17.449680582213151</v>
      </c>
      <c r="I14" s="2"/>
      <c r="J14" s="8"/>
      <c r="K14" s="2"/>
    </row>
    <row r="15" spans="1:13" x14ac:dyDescent="0.2">
      <c r="A15" s="2"/>
      <c r="B15" s="1"/>
      <c r="C15" s="2"/>
      <c r="D15" s="2"/>
      <c r="E15" s="2"/>
      <c r="F15" s="2"/>
      <c r="G15" s="2"/>
      <c r="I15" s="9" t="s">
        <v>29</v>
      </c>
      <c r="J15" s="8" t="s">
        <v>30</v>
      </c>
      <c r="K15" s="14" t="s">
        <v>31</v>
      </c>
      <c r="L15" s="14" t="s">
        <v>32</v>
      </c>
    </row>
    <row r="16" spans="1:13" x14ac:dyDescent="0.2">
      <c r="A16" s="2"/>
      <c r="B16" s="1" t="s">
        <v>33</v>
      </c>
      <c r="C16" s="2"/>
      <c r="D16" s="2"/>
      <c r="E16" s="2"/>
      <c r="F16" s="2"/>
      <c r="G16" s="2"/>
      <c r="I16" s="9" t="s">
        <v>34</v>
      </c>
      <c r="J16" s="8" t="s">
        <v>35</v>
      </c>
      <c r="K16" s="14" t="s">
        <v>36</v>
      </c>
      <c r="L16" s="14" t="s">
        <v>37</v>
      </c>
    </row>
    <row r="17" spans="1:12" x14ac:dyDescent="0.2">
      <c r="A17" s="4">
        <v>24</v>
      </c>
      <c r="B17" s="5" t="s">
        <v>10</v>
      </c>
      <c r="C17" s="6">
        <f>+'Løntabel oktober 2017'!C16/160.33</f>
        <v>162.22222657791838</v>
      </c>
      <c r="D17" s="6">
        <f>+'Løntabel oktober 2017'!D16/160.33</f>
        <v>164.66845393535093</v>
      </c>
      <c r="E17" s="6">
        <f>+'Løntabel oktober 2017'!E16/160.33</f>
        <v>166.36230930537329</v>
      </c>
      <c r="F17" s="6">
        <f>+'Løntabel oktober 2017'!F16/160.33</f>
        <v>168.80853666280586</v>
      </c>
      <c r="G17" s="6">
        <f>+'Løntabel oktober 2017'!G16/160.33</f>
        <v>170.50173543068038</v>
      </c>
      <c r="I17" s="9" t="s">
        <v>38</v>
      </c>
      <c r="J17" s="8" t="s">
        <v>39</v>
      </c>
      <c r="K17" s="2" t="s">
        <v>40</v>
      </c>
      <c r="L17" s="14" t="s">
        <v>41</v>
      </c>
    </row>
    <row r="18" spans="1:12" x14ac:dyDescent="0.2">
      <c r="A18" s="2"/>
      <c r="B18" s="2" t="s">
        <v>16</v>
      </c>
      <c r="C18" s="16">
        <f>C17*$D$4</f>
        <v>8.9222224617855108</v>
      </c>
      <c r="D18" s="16">
        <f>D17*$D$4</f>
        <v>9.0567649664443017</v>
      </c>
      <c r="E18" s="16">
        <f>E17*$D$4</f>
        <v>9.1499270117955316</v>
      </c>
      <c r="F18" s="16">
        <f>F17*$D$4</f>
        <v>9.2844695164543225</v>
      </c>
      <c r="G18" s="16">
        <f>G17*$D$4</f>
        <v>9.3775954486874209</v>
      </c>
      <c r="I18" s="9" t="s">
        <v>42</v>
      </c>
      <c r="K18" s="2" t="s">
        <v>43</v>
      </c>
      <c r="L18" s="2" t="s">
        <v>44</v>
      </c>
    </row>
    <row r="19" spans="1:12" x14ac:dyDescent="0.2">
      <c r="A19" s="2"/>
      <c r="B19" s="2" t="s">
        <v>22</v>
      </c>
      <c r="C19" s="16">
        <f>C17-C18</f>
        <v>153.30000411613287</v>
      </c>
      <c r="D19" s="16">
        <f>D17-D18</f>
        <v>155.61168896890663</v>
      </c>
      <c r="E19" s="16">
        <f>E17-E18</f>
        <v>157.21238229357775</v>
      </c>
      <c r="F19" s="16">
        <f>F17-F18</f>
        <v>159.52406714635154</v>
      </c>
      <c r="G19" s="16">
        <f>G17-G18</f>
        <v>161.12413998199295</v>
      </c>
      <c r="I19" s="9"/>
      <c r="K19" s="2"/>
      <c r="L19" s="2"/>
    </row>
    <row r="20" spans="1:12" x14ac:dyDescent="0.2">
      <c r="A20" s="2"/>
      <c r="B20" s="2" t="s">
        <v>27</v>
      </c>
      <c r="C20" s="16">
        <f>C17*$D$5</f>
        <v>17.844444923571022</v>
      </c>
      <c r="D20" s="16">
        <f>D17*$D$5</f>
        <v>18.113529932888603</v>
      </c>
      <c r="E20" s="16">
        <f>E17*$D$5</f>
        <v>18.299854023591063</v>
      </c>
      <c r="F20" s="16">
        <f>F17*$D$5</f>
        <v>18.568939032908645</v>
      </c>
      <c r="G20" s="16">
        <f>G17*$D$5</f>
        <v>18.755190897374842</v>
      </c>
      <c r="I20" s="9" t="s">
        <v>45</v>
      </c>
      <c r="K20" s="14" t="s">
        <v>46</v>
      </c>
      <c r="L20" s="14" t="s">
        <v>47</v>
      </c>
    </row>
    <row r="21" spans="1:12" x14ac:dyDescent="0.2">
      <c r="A21" s="2"/>
      <c r="B21" s="2"/>
      <c r="C21" s="16"/>
      <c r="D21" s="16"/>
      <c r="E21" s="16"/>
      <c r="F21" s="16"/>
      <c r="G21" s="16"/>
      <c r="I21" s="9" t="s">
        <v>48</v>
      </c>
      <c r="K21" s="14" t="s">
        <v>49</v>
      </c>
      <c r="L21" s="17" t="s">
        <v>50</v>
      </c>
    </row>
    <row r="22" spans="1:12" x14ac:dyDescent="0.2">
      <c r="A22" s="4">
        <v>25</v>
      </c>
      <c r="B22" s="5" t="s">
        <v>10</v>
      </c>
      <c r="C22" s="6">
        <f>+'Løntabel oktober 2017'!C21/160.33</f>
        <v>164.83685214378383</v>
      </c>
      <c r="D22" s="6">
        <f>+'Løntabel oktober 2017'!D21/160.33</f>
        <v>167.20650975412656</v>
      </c>
      <c r="E22" s="6">
        <f>+'Løntabel oktober 2017'!E21/160.33</f>
        <v>168.84685605832874</v>
      </c>
      <c r="F22" s="6">
        <f>+'Løntabel oktober 2017'!F21/160.33</f>
        <v>171.21775321726591</v>
      </c>
      <c r="G22" s="6">
        <f>+'Løntabel oktober 2017'!G21/160.33</f>
        <v>172.85803372012387</v>
      </c>
      <c r="I22" s="9" t="s">
        <v>51</v>
      </c>
      <c r="L22" s="17" t="s">
        <v>52</v>
      </c>
    </row>
    <row r="23" spans="1:12" x14ac:dyDescent="0.2">
      <c r="A23" s="2"/>
      <c r="B23" s="2" t="s">
        <v>16</v>
      </c>
      <c r="C23" s="16">
        <f>C22*$D$4</f>
        <v>9.0660268679081106</v>
      </c>
      <c r="D23" s="16">
        <f>D22*$D$4</f>
        <v>9.1963580364769602</v>
      </c>
      <c r="E23" s="16">
        <f>E22*$D$4</f>
        <v>9.2865770832080816</v>
      </c>
      <c r="F23" s="16">
        <f>F22*$D$4</f>
        <v>9.4169764269496259</v>
      </c>
      <c r="G23" s="16">
        <f>G22*$D$4</f>
        <v>9.5071918546068126</v>
      </c>
      <c r="I23" s="12" t="s">
        <v>53</v>
      </c>
      <c r="L23" s="17" t="s">
        <v>54</v>
      </c>
    </row>
    <row r="24" spans="1:12" x14ac:dyDescent="0.2">
      <c r="A24" s="2"/>
      <c r="B24" s="2" t="s">
        <v>22</v>
      </c>
      <c r="C24" s="16">
        <f>C22-C23</f>
        <v>155.77082527587572</v>
      </c>
      <c r="D24" s="16">
        <f>D22-D23</f>
        <v>158.01015171764959</v>
      </c>
      <c r="E24" s="16">
        <f>E22-E23</f>
        <v>159.56027897512067</v>
      </c>
      <c r="F24" s="16">
        <f>F22-F23</f>
        <v>161.80077679031629</v>
      </c>
      <c r="G24" s="16">
        <f>G22-G23</f>
        <v>163.35084186551705</v>
      </c>
      <c r="I24" s="12"/>
      <c r="L24" s="17"/>
    </row>
    <row r="25" spans="1:12" x14ac:dyDescent="0.2">
      <c r="A25" s="2"/>
      <c r="B25" s="2" t="s">
        <v>27</v>
      </c>
      <c r="C25" s="16">
        <f>C22*$D$5</f>
        <v>18.132053735816221</v>
      </c>
      <c r="D25" s="16">
        <f>D22*$D$5</f>
        <v>18.39271607295392</v>
      </c>
      <c r="E25" s="16">
        <f>E22*$D$5</f>
        <v>18.573154166416163</v>
      </c>
      <c r="F25" s="16">
        <f>F22*$D$5</f>
        <v>18.833952853899252</v>
      </c>
      <c r="G25" s="16">
        <f>G22*$D$5</f>
        <v>19.014383709213625</v>
      </c>
      <c r="I25" s="12" t="s">
        <v>55</v>
      </c>
      <c r="L25" s="13" t="s">
        <v>56</v>
      </c>
    </row>
    <row r="26" spans="1:12" x14ac:dyDescent="0.2">
      <c r="A26" s="2"/>
      <c r="B26" s="2"/>
      <c r="C26" s="16"/>
      <c r="D26" s="16"/>
      <c r="E26" s="16"/>
      <c r="F26" s="16"/>
      <c r="G26" s="16"/>
      <c r="I26" s="12" t="s">
        <v>57</v>
      </c>
      <c r="L26" s="17" t="s">
        <v>58</v>
      </c>
    </row>
    <row r="27" spans="1:12" x14ac:dyDescent="0.2">
      <c r="A27" s="4">
        <v>26</v>
      </c>
      <c r="B27" s="5" t="s">
        <v>10</v>
      </c>
      <c r="C27" s="6">
        <f>+'Løntabel oktober 2017'!C26/160.33</f>
        <v>167.51161499523562</v>
      </c>
      <c r="D27" s="6">
        <f>+'Løntabel oktober 2017'!D26/160.33</f>
        <v>169.80042213322284</v>
      </c>
      <c r="E27" s="6">
        <f>+'Løntabel oktober 2017'!E26/160.33</f>
        <v>171.38416438625879</v>
      </c>
      <c r="F27" s="6">
        <f>+'Løntabel oktober 2017'!F26/160.33</f>
        <v>173.6724762238855</v>
      </c>
      <c r="G27" s="6">
        <f>+'Løntabel oktober 2017'!G26/160.33</f>
        <v>175.25627552820791</v>
      </c>
      <c r="L27" s="17" t="s">
        <v>59</v>
      </c>
    </row>
    <row r="28" spans="1:12" x14ac:dyDescent="0.2">
      <c r="A28" s="2"/>
      <c r="B28" s="2" t="s">
        <v>16</v>
      </c>
      <c r="C28" s="16">
        <f>C27*$D$4</f>
        <v>9.2131388247379586</v>
      </c>
      <c r="D28" s="16">
        <f>D27*$D$4</f>
        <v>9.3390232173272558</v>
      </c>
      <c r="E28" s="16">
        <f>E27*$D$4</f>
        <v>9.4261290412442342</v>
      </c>
      <c r="F28" s="16">
        <f>F27*$D$4</f>
        <v>9.5519861923137022</v>
      </c>
      <c r="G28" s="16">
        <f>G27*$D$4</f>
        <v>9.6390951540514358</v>
      </c>
      <c r="L28" s="17" t="s">
        <v>60</v>
      </c>
    </row>
    <row r="29" spans="1:12" x14ac:dyDescent="0.2">
      <c r="A29" s="2"/>
      <c r="B29" s="2" t="s">
        <v>22</v>
      </c>
      <c r="C29" s="16">
        <f>C27-C28</f>
        <v>158.29847617049765</v>
      </c>
      <c r="D29" s="16">
        <f>D27-D28</f>
        <v>160.46139891589559</v>
      </c>
      <c r="E29" s="16">
        <f>E27-E28</f>
        <v>161.95803534501457</v>
      </c>
      <c r="F29" s="16">
        <f>F27-F28</f>
        <v>164.12049003157179</v>
      </c>
      <c r="G29" s="16">
        <f>G27-G28</f>
        <v>165.61718037415648</v>
      </c>
      <c r="L29" s="17" t="s">
        <v>61</v>
      </c>
    </row>
    <row r="30" spans="1:12" x14ac:dyDescent="0.2">
      <c r="A30" s="2"/>
      <c r="B30" s="2" t="s">
        <v>27</v>
      </c>
      <c r="C30" s="16">
        <f>C27*$D$5</f>
        <v>18.426277649475917</v>
      </c>
      <c r="D30" s="16">
        <f>D27*$D$5</f>
        <v>18.678046434654512</v>
      </c>
      <c r="E30" s="16">
        <f>E27*$D$5</f>
        <v>18.852258082488468</v>
      </c>
      <c r="F30" s="16">
        <f>F27*$D$5</f>
        <v>19.103972384627404</v>
      </c>
      <c r="G30" s="16">
        <f>G27*$D$5</f>
        <v>19.278190308102872</v>
      </c>
      <c r="L30" s="17" t="s">
        <v>62</v>
      </c>
    </row>
    <row r="31" spans="1:12" x14ac:dyDescent="0.2">
      <c r="A31" s="2"/>
      <c r="B31" s="2"/>
      <c r="C31" s="16"/>
      <c r="D31" s="16"/>
      <c r="E31" s="16"/>
      <c r="F31" s="16"/>
      <c r="G31" s="16"/>
      <c r="L31" s="14" t="s">
        <v>63</v>
      </c>
    </row>
    <row r="32" spans="1:12" x14ac:dyDescent="0.2">
      <c r="A32" s="4">
        <v>28</v>
      </c>
      <c r="B32" s="5" t="s">
        <v>10</v>
      </c>
      <c r="C32" s="6">
        <f>+'Løntabel oktober 2017'!C31/160.33</f>
        <v>173.04403813731048</v>
      </c>
      <c r="D32" s="6">
        <f>+'Løntabel oktober 2017'!D31/160.33</f>
        <v>175.15112158337672</v>
      </c>
      <c r="E32" s="6">
        <f>+'Løntabel oktober 2017'!E31/160.33</f>
        <v>176.60974419565787</v>
      </c>
      <c r="F32" s="6">
        <f>+'Løntabel oktober 2017'!F31/160.33</f>
        <v>178.71682764172408</v>
      </c>
      <c r="G32" s="6">
        <f>+'Løntabel oktober 2017'!G31/160.33</f>
        <v>180.174897902358</v>
      </c>
      <c r="L32" s="14" t="s">
        <v>64</v>
      </c>
    </row>
    <row r="33" spans="1:12" x14ac:dyDescent="0.2">
      <c r="A33" s="2"/>
      <c r="B33" s="2" t="s">
        <v>16</v>
      </c>
      <c r="C33" s="16">
        <f>C32*$D$4</f>
        <v>9.5174220975520765</v>
      </c>
      <c r="D33" s="16">
        <f>D32*$D$4</f>
        <v>9.6333116870857189</v>
      </c>
      <c r="E33" s="16">
        <f>E32*$D$4</f>
        <v>9.7135359307611822</v>
      </c>
      <c r="F33" s="16">
        <f>F32*$D$4</f>
        <v>9.8294255202948246</v>
      </c>
      <c r="G33" s="16">
        <f>G32*$D$4</f>
        <v>9.9096193846296892</v>
      </c>
      <c r="L33" s="2" t="s">
        <v>65</v>
      </c>
    </row>
    <row r="34" spans="1:12" x14ac:dyDescent="0.2">
      <c r="A34" s="2"/>
      <c r="B34" s="2" t="s">
        <v>22</v>
      </c>
      <c r="C34" s="16">
        <f>C32-C33</f>
        <v>163.52661603975841</v>
      </c>
      <c r="D34" s="16">
        <f>D32-D33</f>
        <v>165.517809896291</v>
      </c>
      <c r="E34" s="16">
        <f>E32-E33</f>
        <v>166.8962082648967</v>
      </c>
      <c r="F34" s="16">
        <f>F32-F33</f>
        <v>168.88740212142926</v>
      </c>
      <c r="G34" s="16">
        <f>G32-G33</f>
        <v>170.26527851772832</v>
      </c>
      <c r="L34" s="14" t="s">
        <v>66</v>
      </c>
    </row>
    <row r="35" spans="1:12" x14ac:dyDescent="0.2">
      <c r="A35" s="2"/>
      <c r="B35" s="2" t="s">
        <v>27</v>
      </c>
      <c r="C35" s="16">
        <f>C32*$D$5</f>
        <v>19.034844195104153</v>
      </c>
      <c r="D35" s="16">
        <f>D32*$D$5</f>
        <v>19.266623374171438</v>
      </c>
      <c r="E35" s="16">
        <f>E32*$D$5</f>
        <v>19.427071861522364</v>
      </c>
      <c r="F35" s="16">
        <f>F32*$D$5</f>
        <v>19.658851040589649</v>
      </c>
      <c r="G35" s="16">
        <f>G32*$D$5</f>
        <v>19.819238769259378</v>
      </c>
    </row>
    <row r="36" spans="1:12" x14ac:dyDescent="0.2">
      <c r="A36" s="4">
        <v>29</v>
      </c>
      <c r="B36" s="5" t="s">
        <v>10</v>
      </c>
      <c r="C36" s="6">
        <f>+'Løntabel oktober 2017'!C35/160.33</f>
        <v>175.90356261474278</v>
      </c>
      <c r="D36" s="6">
        <f>+'Løntabel oktober 2017'!D35/160.33</f>
        <v>177.91094658849369</v>
      </c>
      <c r="E36" s="6">
        <f>+'Løntabel oktober 2017'!E35/160.33</f>
        <v>179.30031811301001</v>
      </c>
      <c r="F36" s="6">
        <f>+'Løntabel oktober 2017'!F35/160.33</f>
        <v>181.30714973511377</v>
      </c>
      <c r="G36" s="6">
        <f>+'Løntabel oktober 2017'!G35/160.33</f>
        <v>182.69707361127735</v>
      </c>
    </row>
    <row r="37" spans="1:12" x14ac:dyDescent="0.2">
      <c r="A37" s="2"/>
      <c r="B37" s="2" t="s">
        <v>16</v>
      </c>
      <c r="C37" s="16">
        <f>C36*$D$4</f>
        <v>9.6746959438108533</v>
      </c>
      <c r="D37" s="16">
        <f>D36*$D$4</f>
        <v>9.7851020623671534</v>
      </c>
      <c r="E37" s="16">
        <f>E36*$D$4</f>
        <v>9.8615174962155496</v>
      </c>
      <c r="F37" s="16">
        <f>F36*$D$4</f>
        <v>9.9718932354312582</v>
      </c>
      <c r="G37" s="16">
        <f>G36*$D$4</f>
        <v>10.048339048620255</v>
      </c>
    </row>
    <row r="38" spans="1:12" x14ac:dyDescent="0.2">
      <c r="A38" s="2"/>
      <c r="B38" s="2" t="s">
        <v>22</v>
      </c>
      <c r="C38" s="16">
        <f>C36-C37</f>
        <v>166.22886667093192</v>
      </c>
      <c r="D38" s="16">
        <f>D36-D37</f>
        <v>168.12584452612654</v>
      </c>
      <c r="E38" s="16">
        <f>E36-E37</f>
        <v>169.43880061679445</v>
      </c>
      <c r="F38" s="16">
        <f>F36-F37</f>
        <v>171.33525649968252</v>
      </c>
      <c r="G38" s="16">
        <f>G36-G37</f>
        <v>172.6487345626571</v>
      </c>
    </row>
    <row r="39" spans="1:12" x14ac:dyDescent="0.2">
      <c r="A39" s="2"/>
      <c r="B39" s="2" t="s">
        <v>27</v>
      </c>
      <c r="C39" s="16">
        <f>C36*$D$5</f>
        <v>19.349391887621707</v>
      </c>
      <c r="D39" s="16">
        <f>D36*$D$5</f>
        <v>19.570204124734307</v>
      </c>
      <c r="E39" s="16">
        <f>E36*$D$5</f>
        <v>19.723034992431099</v>
      </c>
      <c r="F39" s="16">
        <f>F36*$D$5</f>
        <v>19.943786470862516</v>
      </c>
      <c r="G39" s="16">
        <f>G36*$D$5</f>
        <v>20.09667809724051</v>
      </c>
    </row>
    <row r="40" spans="1:12" x14ac:dyDescent="0.2">
      <c r="A40" s="4">
        <v>30</v>
      </c>
      <c r="B40" s="5" t="s">
        <v>10</v>
      </c>
      <c r="C40" s="6">
        <f>+'Løntabel oktober 2017'!C39/160.33</f>
        <v>178.82505669123765</v>
      </c>
      <c r="D40" s="6">
        <f>+'Løntabel oktober 2017'!D39/160.33</f>
        <v>180.72552345063704</v>
      </c>
      <c r="E40" s="6">
        <f>+'Løntabel oktober 2017'!E39/160.33</f>
        <v>182.04191551377019</v>
      </c>
      <c r="F40" s="6">
        <f>+'Løntabel oktober 2017'!F39/160.33</f>
        <v>183.94235039983656</v>
      </c>
      <c r="G40" s="6">
        <f>+'Løntabel oktober 2017'!G39/160.33</f>
        <v>185.25819011132256</v>
      </c>
    </row>
    <row r="41" spans="1:12" x14ac:dyDescent="0.2">
      <c r="A41" s="2"/>
      <c r="B41" s="2" t="s">
        <v>16</v>
      </c>
      <c r="C41" s="16">
        <f>C40*$D$4</f>
        <v>9.8353781180180704</v>
      </c>
      <c r="D41" s="16">
        <f>D40*$D$4</f>
        <v>9.9399037897850366</v>
      </c>
      <c r="E41" s="16">
        <f>E40*$D$4</f>
        <v>10.012305353257361</v>
      </c>
      <c r="F41" s="16">
        <f>F40*$D$4</f>
        <v>10.11682927199101</v>
      </c>
      <c r="G41" s="16">
        <f>G40*$D$4</f>
        <v>10.189200456122741</v>
      </c>
    </row>
    <row r="42" spans="1:12" x14ac:dyDescent="0.2">
      <c r="A42" s="2"/>
      <c r="B42" s="2" t="s">
        <v>22</v>
      </c>
      <c r="C42" s="16">
        <f>C40-C41</f>
        <v>168.98967857321958</v>
      </c>
      <c r="D42" s="16">
        <f>D40-D41</f>
        <v>170.78561966085201</v>
      </c>
      <c r="E42" s="16">
        <f>E40-E41</f>
        <v>172.02961016051285</v>
      </c>
      <c r="F42" s="16">
        <f>F40-F41</f>
        <v>173.82552112784555</v>
      </c>
      <c r="G42" s="16">
        <f>G40-G41</f>
        <v>175.06898965519983</v>
      </c>
    </row>
    <row r="43" spans="1:12" x14ac:dyDescent="0.2">
      <c r="A43" s="2"/>
      <c r="B43" s="2" t="s">
        <v>27</v>
      </c>
      <c r="C43" s="16">
        <f>C40*$D$5</f>
        <v>19.670756236036141</v>
      </c>
      <c r="D43" s="16">
        <f>D40*$D$5</f>
        <v>19.879807579570073</v>
      </c>
      <c r="E43" s="16">
        <f>E40*$D$5</f>
        <v>20.024610706514721</v>
      </c>
      <c r="F43" s="16">
        <f>F40*$D$5</f>
        <v>20.23365854398202</v>
      </c>
      <c r="G43" s="16">
        <f>G40*$D$5</f>
        <v>20.378400912245482</v>
      </c>
    </row>
    <row r="44" spans="1:12" x14ac:dyDescent="0.2">
      <c r="A44" s="2"/>
      <c r="B44" s="2"/>
      <c r="C44" s="16"/>
      <c r="D44" s="16"/>
      <c r="E44" s="16"/>
      <c r="F44" s="16"/>
      <c r="G44" s="16"/>
    </row>
    <row r="45" spans="1:12" x14ac:dyDescent="0.2">
      <c r="A45" s="4">
        <v>31</v>
      </c>
      <c r="B45" s="5" t="s">
        <v>10</v>
      </c>
      <c r="C45" s="6">
        <f>+'Løntabel oktober 2017'!C44/160.33</f>
        <v>181.8127586241479</v>
      </c>
      <c r="D45" s="6">
        <f>+'Løntabel oktober 2017'!D44/160.33</f>
        <v>183.60078995001388</v>
      </c>
      <c r="E45" s="6">
        <f>+'Løntabel oktober 2017'!E44/160.33</f>
        <v>184.83819572760081</v>
      </c>
      <c r="F45" s="6">
        <f>+'Løntabel oktober 2017'!F44/160.33</f>
        <v>186.62622705346678</v>
      </c>
      <c r="G45" s="6">
        <f>+'Løntabel oktober 2017'!G44/160.33</f>
        <v>187.86363283105368</v>
      </c>
    </row>
    <row r="46" spans="1:12" x14ac:dyDescent="0.2">
      <c r="A46" s="2"/>
      <c r="B46" s="2" t="s">
        <v>16</v>
      </c>
      <c r="C46" s="16">
        <f>C45*$D$4</f>
        <v>9.9997017243281352</v>
      </c>
      <c r="D46" s="16">
        <f>D45*$D$4</f>
        <v>10.098043447250763</v>
      </c>
      <c r="E46" s="16">
        <f>E45*$D$4</f>
        <v>10.166100765018044</v>
      </c>
      <c r="F46" s="16">
        <f>F45*$D$4</f>
        <v>10.264442487940673</v>
      </c>
      <c r="G46" s="16">
        <f>G45*$D$4</f>
        <v>10.332499805707952</v>
      </c>
    </row>
    <row r="47" spans="1:12" x14ac:dyDescent="0.2">
      <c r="A47" s="2"/>
      <c r="B47" s="2" t="s">
        <v>22</v>
      </c>
      <c r="C47" s="16">
        <f>C45-C46</f>
        <v>171.81305689981977</v>
      </c>
      <c r="D47" s="16">
        <f>D45-D46</f>
        <v>173.5027465027631</v>
      </c>
      <c r="E47" s="16">
        <f>E45-E46</f>
        <v>174.67209496258278</v>
      </c>
      <c r="F47" s="16">
        <f>F45-F46</f>
        <v>176.36178456552611</v>
      </c>
      <c r="G47" s="16">
        <f>G45-G46</f>
        <v>177.53113302534572</v>
      </c>
    </row>
    <row r="48" spans="1:12" x14ac:dyDescent="0.2">
      <c r="A48" s="2"/>
      <c r="B48" s="2" t="s">
        <v>27</v>
      </c>
      <c r="C48" s="16">
        <f>C45*$D$5</f>
        <v>19.99940344865627</v>
      </c>
      <c r="D48" s="16">
        <f>D45*$D$5</f>
        <v>20.196086894501526</v>
      </c>
      <c r="E48" s="16">
        <f>E45*$D$5</f>
        <v>20.332201530036087</v>
      </c>
      <c r="F48" s="16">
        <f>F45*$D$5</f>
        <v>20.528884975881347</v>
      </c>
      <c r="G48" s="16">
        <f>G45*$D$5</f>
        <v>20.664999611415904</v>
      </c>
    </row>
    <row r="49" spans="1:7" x14ac:dyDescent="0.2">
      <c r="A49" s="2"/>
      <c r="B49" s="1"/>
      <c r="C49" s="2"/>
      <c r="D49" s="2"/>
      <c r="E49" s="2"/>
      <c r="F49" s="2"/>
      <c r="G49" s="2"/>
    </row>
    <row r="50" spans="1:7" x14ac:dyDescent="0.2">
      <c r="A50" s="2"/>
      <c r="B50" s="1" t="s">
        <v>67</v>
      </c>
      <c r="C50" s="2"/>
      <c r="D50" s="2"/>
      <c r="E50" s="2"/>
      <c r="F50" s="2"/>
      <c r="G50" s="2"/>
    </row>
    <row r="51" spans="1:7" x14ac:dyDescent="0.2">
      <c r="A51" s="4">
        <v>39</v>
      </c>
      <c r="B51" s="5" t="s">
        <v>10</v>
      </c>
      <c r="C51" s="6">
        <f>+'Løntabel oktober 2017'!C50/160.33</f>
        <v>208.42961788619681</v>
      </c>
      <c r="D51" s="6">
        <f>+'Løntabel oktober 2017'!D50/160.33</f>
        <v>209.04100211566524</v>
      </c>
      <c r="E51" s="6">
        <f>+'Løntabel oktober 2017'!E50/160.33</f>
        <v>209.4639872109054</v>
      </c>
      <c r="F51" s="6">
        <f>+'Løntabel oktober 2017'!F50/160.33</f>
        <v>210.07541866291481</v>
      </c>
      <c r="G51" s="6">
        <f>+'Løntabel oktober 2017'!G50/160.33</f>
        <v>210.4990723762991</v>
      </c>
    </row>
    <row r="52" spans="1:7" x14ac:dyDescent="0.2">
      <c r="A52" s="2"/>
      <c r="B52" s="2" t="s">
        <v>16</v>
      </c>
      <c r="C52" s="16">
        <f>C51*$D$4</f>
        <v>11.463628983740824</v>
      </c>
      <c r="D52" s="16">
        <f>D51*$D$4</f>
        <v>11.497255116361588</v>
      </c>
      <c r="E52" s="16">
        <f>E51*$D$4</f>
        <v>11.520519296599797</v>
      </c>
      <c r="F52" s="16">
        <f>F51*$D$4</f>
        <v>11.554148026460314</v>
      </c>
      <c r="G52" s="16">
        <f>G51*$D$4</f>
        <v>11.577448980696451</v>
      </c>
    </row>
    <row r="53" spans="1:7" x14ac:dyDescent="0.2">
      <c r="A53" s="2"/>
      <c r="B53" s="2" t="s">
        <v>22</v>
      </c>
      <c r="C53" s="16">
        <f>C51-C52</f>
        <v>196.96598890245599</v>
      </c>
      <c r="D53" s="16">
        <f>D51-D52</f>
        <v>197.54374699930364</v>
      </c>
      <c r="E53" s="16">
        <f>E51-E52</f>
        <v>197.94346791430561</v>
      </c>
      <c r="F53" s="16">
        <f>F51-F52</f>
        <v>198.52127063645449</v>
      </c>
      <c r="G53" s="16">
        <f>G51-G52</f>
        <v>198.92162339560264</v>
      </c>
    </row>
    <row r="54" spans="1:7" x14ac:dyDescent="0.2">
      <c r="A54" s="2"/>
      <c r="B54" s="2" t="s">
        <v>27</v>
      </c>
      <c r="C54" s="16">
        <f>C51*$D$5</f>
        <v>22.927257967481648</v>
      </c>
      <c r="D54" s="16">
        <f>D51*$D$5</f>
        <v>22.994510232723176</v>
      </c>
      <c r="E54" s="16">
        <f>E51*$D$5</f>
        <v>23.041038593199595</v>
      </c>
      <c r="F54" s="16">
        <f>F51*$D$5</f>
        <v>23.108296052920629</v>
      </c>
      <c r="G54" s="16">
        <f>G51*$D$5</f>
        <v>23.154897961392901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3EA52-84B5-4734-943A-28C2D7792E6C}">
  <dimension ref="A1:O320"/>
  <sheetViews>
    <sheetView workbookViewId="0">
      <selection activeCell="A4" sqref="A4:D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3.42578125" style="14" customWidth="1"/>
    <col min="4" max="4" width="12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71</v>
      </c>
    </row>
    <row r="3" spans="1:15" x14ac:dyDescent="0.2">
      <c r="F3" s="2"/>
    </row>
    <row r="4" spans="1:15" ht="13.5" thickBot="1" x14ac:dyDescent="0.25">
      <c r="A4" s="25" t="s">
        <v>77</v>
      </c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4">
        <f>+E63</f>
        <v>2.0299999999999999E-2</v>
      </c>
      <c r="F7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C14" s="2"/>
      <c r="D14" s="2"/>
      <c r="E14" s="2"/>
      <c r="F14" s="2"/>
      <c r="G14" s="2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2018'!$E$63)</f>
        <v>24587.151744190287</v>
      </c>
      <c r="D15" s="6">
        <f>+'Løntabel oktober 2017'!D10*(100%+'Løntabel oktober 2018'!$E$63)</f>
        <v>24989.796373399779</v>
      </c>
      <c r="E15" s="6">
        <f>+'Løntabel oktober 2017'!E10*(100%+'Løntabel oktober 2018'!$E$63)</f>
        <v>25268.567655104842</v>
      </c>
      <c r="F15" s="6">
        <f>+'Løntabel oktober 2017'!F10*(100%+'Løntabel oktober 2018'!$E$63)</f>
        <v>25671.223777911007</v>
      </c>
      <c r="G15" s="6">
        <f>+'Løntabel oktober 2017'!G10*(100%+'Løntabel oktober 2018'!$E$63)</f>
        <v>25950.006778977124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1352.2933459304659</v>
      </c>
      <c r="D16" s="16">
        <f t="shared" ref="D16:G16" si="0">D15*$D$9</f>
        <v>1374.4388005369879</v>
      </c>
      <c r="E16" s="16">
        <f t="shared" si="0"/>
        <v>1389.7712210307664</v>
      </c>
      <c r="F16" s="16">
        <f t="shared" si="0"/>
        <v>1411.9173077851053</v>
      </c>
      <c r="G16" s="16">
        <f t="shared" si="0"/>
        <v>1427.2503728437418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23234.858398259821</v>
      </c>
      <c r="D17" s="16">
        <f>D15-D16</f>
        <v>23615.357572862791</v>
      </c>
      <c r="E17" s="16">
        <f>E15-E16</f>
        <v>23878.796434074076</v>
      </c>
      <c r="F17" s="16">
        <f>F15-F16</f>
        <v>24259.306470125903</v>
      </c>
      <c r="G17" s="16">
        <f>G15-G16</f>
        <v>24522.756406133383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2704.5866918609318</v>
      </c>
      <c r="D18" s="16">
        <f>D15*$D$10</f>
        <v>2748.8776010739757</v>
      </c>
      <c r="E18" s="16">
        <f>E15*$D$10</f>
        <v>2779.5424420615327</v>
      </c>
      <c r="F18" s="16">
        <f>F15*$D$10</f>
        <v>2823.8346155702106</v>
      </c>
      <c r="G18" s="16">
        <f>G15*$D$10</f>
        <v>2854.5007456874837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2018'!$E$63)</f>
        <v>26537.074105858577</v>
      </c>
      <c r="D21" s="6">
        <f>+'Løntabel oktober 2017'!D16*(100%+'Løntabel oktober 2018'!$E$63)</f>
        <v>26937.239471809749</v>
      </c>
      <c r="E21" s="6">
        <f>+'Løntabel oktober 2017'!E16*(100%+'Løntabel oktober 2018'!$E$63)</f>
        <v>27214.328292664391</v>
      </c>
      <c r="F21" s="6">
        <f>+'Løntabel oktober 2017'!F16*(100%+'Løntabel oktober 2018'!$E$63)</f>
        <v>27614.49365861556</v>
      </c>
      <c r="G21" s="6">
        <f>+'Løntabel oktober 2017'!G16*(100%+'Løntabel oktober 2018'!$E$63)</f>
        <v>27891.475069405489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1459.5390758222218</v>
      </c>
      <c r="D22" s="16">
        <f t="shared" ref="D22:G22" si="1">D21*$D$9</f>
        <v>1481.5481709495361</v>
      </c>
      <c r="E22" s="16">
        <f t="shared" si="1"/>
        <v>1496.7880560965416</v>
      </c>
      <c r="F22" s="16">
        <f t="shared" si="1"/>
        <v>1518.7971512238557</v>
      </c>
      <c r="G22" s="16">
        <f t="shared" si="1"/>
        <v>1534.0311288173018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25077.535030036357</v>
      </c>
      <c r="D23" s="16">
        <f>D21-D22</f>
        <v>25455.691300860213</v>
      </c>
      <c r="E23" s="16">
        <f>E21-E22</f>
        <v>25717.540236567849</v>
      </c>
      <c r="F23" s="16">
        <f>F21-F22</f>
        <v>26095.696507391705</v>
      </c>
      <c r="G23" s="16">
        <f>G21-G22</f>
        <v>26357.443940588186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2919.0781516444436</v>
      </c>
      <c r="D24" s="16">
        <f>D21*$D$10</f>
        <v>2963.0963418990723</v>
      </c>
      <c r="E24" s="16">
        <f>E21*$D$10</f>
        <v>2993.5761121930832</v>
      </c>
      <c r="F24" s="16">
        <f>F21*$D$10</f>
        <v>3037.5943024477115</v>
      </c>
      <c r="G24" s="16">
        <f>G21*$D$10</f>
        <v>3068.0622576346036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2018'!$E$63)</f>
        <v>26964.786842048383</v>
      </c>
      <c r="D26" s="6">
        <f>+'Løntabel oktober 2017'!D21*(100%+'Løntabel oktober 2018'!$E$63)</f>
        <v>27352.42656896936</v>
      </c>
      <c r="E26" s="6">
        <f>+'Løntabel oktober 2017'!E21*(100%+'Løntabel oktober 2018'!$E$63)</f>
        <v>27620.762125398036</v>
      </c>
      <c r="F26" s="6">
        <f>+'Løntabel oktober 2017'!F21*(100%+'Løntabel oktober 2018'!$E$63)</f>
        <v>28008.604623502728</v>
      </c>
      <c r="G26" s="6">
        <f>+'Løntabel oktober 2017'!G21*(100%+'Løntabel oktober 2018'!$E$63)</f>
        <v>28276.929415838313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1483.0632763126612</v>
      </c>
      <c r="D27" s="16">
        <f t="shared" ref="D27:G27" si="2">D26*$D$9</f>
        <v>1504.3834612933149</v>
      </c>
      <c r="E27" s="16">
        <f t="shared" si="2"/>
        <v>1519.1419168968921</v>
      </c>
      <c r="F27" s="16">
        <f t="shared" si="2"/>
        <v>1540.4732542926502</v>
      </c>
      <c r="G27" s="16">
        <f t="shared" si="2"/>
        <v>1555.2311178711072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25481.723565735723</v>
      </c>
      <c r="D28" s="16">
        <f>D26-D27</f>
        <v>25848.043107676047</v>
      </c>
      <c r="E28" s="16">
        <f>E26-E27</f>
        <v>26101.620208501143</v>
      </c>
      <c r="F28" s="16">
        <f>F26-F27</f>
        <v>26468.131369210078</v>
      </c>
      <c r="G28" s="16">
        <f>G26-G27</f>
        <v>26721.698297967207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2966.1265526253223</v>
      </c>
      <c r="D29" s="16">
        <f>D26*$D$10</f>
        <v>3008.7669225866298</v>
      </c>
      <c r="E29" s="16">
        <f>E26*$D$10</f>
        <v>3038.2838337937842</v>
      </c>
      <c r="F29" s="16">
        <f>F26*$D$10</f>
        <v>3080.9465085853003</v>
      </c>
      <c r="G29" s="16">
        <f>G26*$D$10</f>
        <v>3110.4622357422145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2018'!$E$63)</f>
        <v>27402.337117999505</v>
      </c>
      <c r="D31" s="6">
        <f>+'Løntabel oktober 2017'!D26*(100%+'Løntabel oktober 2018'!$E$63)</f>
        <v>27776.750944736199</v>
      </c>
      <c r="E31" s="6">
        <f>+'Løntabel oktober 2017'!E26*(100%+'Løntabel oktober 2018'!$E$63)</f>
        <v>28035.826944492666</v>
      </c>
      <c r="F31" s="6">
        <f>+'Løntabel oktober 2017'!F26*(100%+'Løntabel oktober 2018'!$E$63)</f>
        <v>28410.159747668968</v>
      </c>
      <c r="G31" s="6">
        <f>+'Løntabel oktober 2017'!G26*(100%+'Løntabel oktober 2018'!$E$63)</f>
        <v>28669.245080142959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1507.1285414899728</v>
      </c>
      <c r="D32" s="16">
        <f t="shared" ref="D32:G32" si="3">D31*$D$9</f>
        <v>1527.721301960491</v>
      </c>
      <c r="E32" s="16">
        <f t="shared" si="3"/>
        <v>1541.9704819470967</v>
      </c>
      <c r="F32" s="16">
        <f t="shared" si="3"/>
        <v>1562.5587861217932</v>
      </c>
      <c r="G32" s="16">
        <f t="shared" si="3"/>
        <v>1576.8084794078627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25895.208576509533</v>
      </c>
      <c r="D33" s="16">
        <f>D31-D32</f>
        <v>26249.029642775709</v>
      </c>
      <c r="E33" s="16">
        <f>E31-E32</f>
        <v>26493.856462545569</v>
      </c>
      <c r="F33" s="16">
        <f>F31-F32</f>
        <v>26847.600961547174</v>
      </c>
      <c r="G33" s="16">
        <f>G31-G32</f>
        <v>27092.436600735095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3014.2570829799456</v>
      </c>
      <c r="D34" s="16">
        <f>D31*$D$10</f>
        <v>3055.442603920982</v>
      </c>
      <c r="E34" s="16">
        <f>E31*$D$10</f>
        <v>3083.9409638941934</v>
      </c>
      <c r="F34" s="16">
        <f>F31*$D$10</f>
        <v>3125.1175722435864</v>
      </c>
      <c r="G34" s="16">
        <f>G31*$D$10</f>
        <v>3153.6169588157254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2018'!$E$63)</f>
        <v>28307.356892436455</v>
      </c>
      <c r="D36" s="6">
        <f>+'Løntabel oktober 2017'!D31*(100%+'Løntabel oktober 2018'!$E$63)</f>
        <v>28652.043503729084</v>
      </c>
      <c r="E36" s="6">
        <f>+'Løntabel oktober 2017'!E31*(100%+'Løntabel oktober 2018'!$E$63)</f>
        <v>28890.651844713691</v>
      </c>
      <c r="F36" s="6">
        <f>+'Løntabel oktober 2017'!F31*(100%+'Løntabel oktober 2018'!$E$63)</f>
        <v>29235.338456006317</v>
      </c>
      <c r="G36" s="6">
        <f>+'Løntabel oktober 2017'!G31*(100%+'Løntabel oktober 2018'!$E$63)</f>
        <v>29473.856440712967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1556.9046290840051</v>
      </c>
      <c r="D37" s="16">
        <f t="shared" ref="D37:G37" si="4">D36*$D$9</f>
        <v>1575.8623927050996</v>
      </c>
      <c r="E37" s="16">
        <f t="shared" si="4"/>
        <v>1588.9858514592531</v>
      </c>
      <c r="F37" s="16">
        <f t="shared" si="4"/>
        <v>1607.9436150803474</v>
      </c>
      <c r="G37" s="16">
        <f t="shared" si="4"/>
        <v>1621.0621042392131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26750.45226335245</v>
      </c>
      <c r="D38" s="16">
        <f>D36-D37</f>
        <v>27076.181111023983</v>
      </c>
      <c r="E38" s="16">
        <f>E36-E37</f>
        <v>27301.665993254439</v>
      </c>
      <c r="F38" s="16">
        <f>F36-F37</f>
        <v>27627.394840925968</v>
      </c>
      <c r="G38" s="16">
        <f>G36-G37</f>
        <v>27852.794336473755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3113.8092581680103</v>
      </c>
      <c r="D39" s="16">
        <f>D36*$D$10</f>
        <v>3151.7247854101993</v>
      </c>
      <c r="E39" s="16">
        <f>E36*$D$10</f>
        <v>3177.9717029185063</v>
      </c>
      <c r="F39" s="16">
        <f>F36*$D$10</f>
        <v>3215.8872301606948</v>
      </c>
      <c r="G39" s="16">
        <f>G36*$D$10</f>
        <v>3242.1242084784262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2018'!$E$63)</f>
        <v>28775.131343360354</v>
      </c>
      <c r="D40" s="6">
        <f>+'Løntabel oktober 2017'!D35*(100%+'Løntabel oktober 2018'!$E$63)</f>
        <v>29103.508646483817</v>
      </c>
      <c r="E40" s="6">
        <f>+'Løntabel oktober 2017'!E35*(100%+'Løntabel oktober 2018'!$E$63)</f>
        <v>29330.788569120992</v>
      </c>
      <c r="F40" s="6">
        <f>+'Løntabel oktober 2017'!F35*(100%+'Løntabel oktober 2018'!$E$63)</f>
        <v>29659.075515966517</v>
      </c>
      <c r="G40" s="6">
        <f>+'Løntabel oktober 2017'!G35*(100%+'Løntabel oktober 2018'!$E$63)</f>
        <v>29886.445794881649</v>
      </c>
    </row>
    <row r="41" spans="1:15" x14ac:dyDescent="0.2">
      <c r="A41" s="2"/>
      <c r="B41" s="2" t="s">
        <v>16</v>
      </c>
      <c r="C41" s="16">
        <f>C40*$D$9</f>
        <v>1582.6322238848195</v>
      </c>
      <c r="D41" s="16">
        <f t="shared" ref="D41:G41" si="5">D40*$D$9</f>
        <v>1600.69297555661</v>
      </c>
      <c r="E41" s="16">
        <f t="shared" si="5"/>
        <v>1613.1933713016547</v>
      </c>
      <c r="F41" s="16">
        <f t="shared" si="5"/>
        <v>1631.2491533781583</v>
      </c>
      <c r="G41" s="16">
        <f t="shared" si="5"/>
        <v>1643.7545187184908</v>
      </c>
    </row>
    <row r="42" spans="1:15" x14ac:dyDescent="0.2">
      <c r="A42" s="2"/>
      <c r="B42" s="2" t="s">
        <v>22</v>
      </c>
      <c r="C42" s="16">
        <f>C40-C41</f>
        <v>27192.499119475535</v>
      </c>
      <c r="D42" s="16">
        <f>D40-D41</f>
        <v>27502.815670927208</v>
      </c>
      <c r="E42" s="16">
        <f>E40-E41</f>
        <v>27717.595197819337</v>
      </c>
      <c r="F42" s="16">
        <f>F40-F41</f>
        <v>28027.826362588359</v>
      </c>
      <c r="G42" s="16">
        <f>G40-G41</f>
        <v>28242.691276163157</v>
      </c>
    </row>
    <row r="43" spans="1:15" x14ac:dyDescent="0.2">
      <c r="A43" s="2"/>
      <c r="B43" s="2" t="s">
        <v>27</v>
      </c>
      <c r="C43" s="16">
        <f>C40*$D$10</f>
        <v>3165.264447769639</v>
      </c>
      <c r="D43" s="16">
        <f>D40*$D$10</f>
        <v>3201.38595111322</v>
      </c>
      <c r="E43" s="16">
        <f>E40*$D$10</f>
        <v>3226.3867426033094</v>
      </c>
      <c r="F43" s="16">
        <f>F40*$D$10</f>
        <v>3262.4983067563167</v>
      </c>
      <c r="G43" s="16">
        <f>G40*$D$10</f>
        <v>3287.5090374369815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2018'!$E$63)</f>
        <v>29253.043072494049</v>
      </c>
      <c r="D44" s="6">
        <f>+'Løntabel oktober 2017'!D39*(100%+'Løntabel oktober 2018'!$E$63)</f>
        <v>29563.930355289904</v>
      </c>
      <c r="E44" s="6">
        <f>+'Løntabel oktober 2017'!E39*(100%+'Løntabel oktober 2018'!$E$63)</f>
        <v>29779.27195470353</v>
      </c>
      <c r="F44" s="6">
        <f>+'Løntabel oktober 2017'!F39*(100%+'Løntabel oktober 2018'!$E$63)</f>
        <v>30090.154023509796</v>
      </c>
      <c r="G44" s="6">
        <f>+'Løntabel oktober 2017'!G39*(100%+'Løntabel oktober 2018'!$E$63)</f>
        <v>30305.405266645477</v>
      </c>
    </row>
    <row r="45" spans="1:15" x14ac:dyDescent="0.2">
      <c r="A45" s="2"/>
      <c r="B45" s="2" t="s">
        <v>16</v>
      </c>
      <c r="C45" s="16">
        <f>C44*$D$9</f>
        <v>1608.9173689871727</v>
      </c>
      <c r="D45" s="16">
        <f t="shared" ref="D45:G45" si="6">D44*$D$9</f>
        <v>1626.0161695409447</v>
      </c>
      <c r="E45" s="16">
        <f t="shared" si="6"/>
        <v>1637.8599575086942</v>
      </c>
      <c r="F45" s="16">
        <f t="shared" si="6"/>
        <v>1654.9584712930389</v>
      </c>
      <c r="G45" s="16">
        <f t="shared" si="6"/>
        <v>1666.7972896655012</v>
      </c>
    </row>
    <row r="46" spans="1:15" x14ac:dyDescent="0.2">
      <c r="A46" s="2"/>
      <c r="B46" s="2" t="s">
        <v>22</v>
      </c>
      <c r="C46" s="16">
        <f>C44-C45</f>
        <v>27644.125703506877</v>
      </c>
      <c r="D46" s="16">
        <f>D44-D45</f>
        <v>27937.914185748959</v>
      </c>
      <c r="E46" s="16">
        <f>E44-E45</f>
        <v>28141.411997194835</v>
      </c>
      <c r="F46" s="16">
        <f>F44-F45</f>
        <v>28435.195552216759</v>
      </c>
      <c r="G46" s="16">
        <f>G44-G45</f>
        <v>28638.607976979976</v>
      </c>
      <c r="O46" s="2"/>
    </row>
    <row r="47" spans="1:15" x14ac:dyDescent="0.2">
      <c r="A47" s="2"/>
      <c r="B47" s="2" t="s">
        <v>27</v>
      </c>
      <c r="C47" s="16">
        <f>C44*$D$10</f>
        <v>3217.8347379743454</v>
      </c>
      <c r="D47" s="16">
        <f>D44*$D$10</f>
        <v>3252.0323390818894</v>
      </c>
      <c r="E47" s="16">
        <f>E44*$D$10</f>
        <v>3275.7199150173883</v>
      </c>
      <c r="F47" s="16">
        <f>F44*$D$10</f>
        <v>3309.9169425860778</v>
      </c>
      <c r="G47" s="16">
        <f>G44*$D$10</f>
        <v>3333.5945793310025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2018'!$E$63)</f>
        <v>29741.785393890892</v>
      </c>
      <c r="D49" s="6">
        <f>+'Løntabel oktober 2017'!D44*(100%+'Løntabel oktober 2018'!$E$63)</f>
        <v>30034.279960135249</v>
      </c>
      <c r="E49" s="6">
        <f>+'Løntabel oktober 2017'!E44*(100%+'Løntabel oktober 2018'!$E$63)</f>
        <v>30236.700611802669</v>
      </c>
      <c r="F49" s="6">
        <f>+'Løntabel oktober 2017'!F44*(100%+'Løntabel oktober 2018'!$E$63)</f>
        <v>30529.195178047023</v>
      </c>
      <c r="G49" s="6">
        <f>+'Løntabel oktober 2017'!G44*(100%+'Løntabel oktober 2018'!$E$63)</f>
        <v>30731.615829714439</v>
      </c>
      <c r="O49" s="17"/>
    </row>
    <row r="50" spans="1:15" x14ac:dyDescent="0.2">
      <c r="A50" s="2"/>
      <c r="B50" s="2" t="s">
        <v>16</v>
      </c>
      <c r="C50" s="16">
        <f>C49*$D$9</f>
        <v>1635.7981966639991</v>
      </c>
      <c r="D50" s="16">
        <f t="shared" ref="D50:G50" si="7">D49*$D$9</f>
        <v>1651.8853978074387</v>
      </c>
      <c r="E50" s="16">
        <f t="shared" si="7"/>
        <v>1663.0185336491468</v>
      </c>
      <c r="F50" s="16">
        <f t="shared" si="7"/>
        <v>1679.1057347925862</v>
      </c>
      <c r="G50" s="16">
        <f t="shared" si="7"/>
        <v>1690.2388706342942</v>
      </c>
      <c r="O50" s="17"/>
    </row>
    <row r="51" spans="1:15" x14ac:dyDescent="0.2">
      <c r="A51" s="2"/>
      <c r="B51" s="2" t="s">
        <v>22</v>
      </c>
      <c r="C51" s="16">
        <f>C49-C50</f>
        <v>28105.987197226892</v>
      </c>
      <c r="D51" s="16">
        <f>D49-D50</f>
        <v>28382.394562327809</v>
      </c>
      <c r="E51" s="16">
        <f>E49-E50</f>
        <v>28573.682078153521</v>
      </c>
      <c r="F51" s="16">
        <f>F49-F50</f>
        <v>28850.089443254437</v>
      </c>
      <c r="G51" s="16">
        <f>G49-G50</f>
        <v>29041.376959080146</v>
      </c>
      <c r="O51" s="13"/>
    </row>
    <row r="52" spans="1:15" x14ac:dyDescent="0.2">
      <c r="A52" s="2"/>
      <c r="B52" s="2" t="s">
        <v>27</v>
      </c>
      <c r="C52" s="16">
        <f>C49*$D$10</f>
        <v>3271.5963933279982</v>
      </c>
      <c r="D52" s="16">
        <f>D49*$D$10</f>
        <v>3303.7707956148774</v>
      </c>
      <c r="E52" s="16">
        <f>E49*$D$10</f>
        <v>3326.0370672982936</v>
      </c>
      <c r="F52" s="16">
        <f>F49*$D$10</f>
        <v>3358.2114695851724</v>
      </c>
      <c r="G52" s="16">
        <f>G49*$D$10</f>
        <v>3380.4777412685885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2018'!$E$63)</f>
        <v>34095.896304598522</v>
      </c>
      <c r="D55" s="6">
        <f>+'Løntabel oktober 2017'!D50*(100%+'Løntabel oktober 2018'!$E$63)</f>
        <v>34195.90940974946</v>
      </c>
      <c r="E55" s="6">
        <f>+'Løntabel oktober 2017'!E50*(100%+'Løntabel oktober 2018'!$E$63)</f>
        <v>34265.103299235809</v>
      </c>
      <c r="F55" s="6">
        <f>+'Løntabel oktober 2017'!F50*(100%+'Løntabel oktober 2018'!$E$63)</f>
        <v>34365.124129271906</v>
      </c>
      <c r="G55" s="6">
        <f>+'Løntabel oktober 2017'!G50*(100%+'Løntabel oktober 2018'!$E$63)</f>
        <v>34434.427394456106</v>
      </c>
      <c r="O55" s="17"/>
    </row>
    <row r="56" spans="1:15" x14ac:dyDescent="0.2">
      <c r="A56" s="2"/>
      <c r="B56" s="2" t="s">
        <v>16</v>
      </c>
      <c r="C56" s="16">
        <f>C55*$D$9</f>
        <v>1875.2742967529186</v>
      </c>
      <c r="D56" s="16">
        <f t="shared" ref="D56:G56" si="8">D55*$D$9</f>
        <v>1880.7750175362203</v>
      </c>
      <c r="E56" s="16">
        <f t="shared" si="8"/>
        <v>1884.5806814579694</v>
      </c>
      <c r="F56" s="16">
        <f t="shared" si="8"/>
        <v>1890.0818271099549</v>
      </c>
      <c r="G56" s="16">
        <f t="shared" si="8"/>
        <v>1893.8935066950858</v>
      </c>
      <c r="O56" s="17"/>
    </row>
    <row r="57" spans="1:15" x14ac:dyDescent="0.2">
      <c r="A57" s="2"/>
      <c r="B57" s="2" t="s">
        <v>22</v>
      </c>
      <c r="C57" s="16">
        <f>C55-C56</f>
        <v>32220.622007845603</v>
      </c>
      <c r="D57" s="16">
        <f>D55-D56</f>
        <v>32315.13439221324</v>
      </c>
      <c r="E57" s="16">
        <f>E55-E56</f>
        <v>32380.522617777839</v>
      </c>
      <c r="F57" s="16">
        <f>F55-F56</f>
        <v>32475.04230216195</v>
      </c>
      <c r="G57" s="16">
        <f>G55-G56</f>
        <v>32540.533887761019</v>
      </c>
    </row>
    <row r="58" spans="1:15" x14ac:dyDescent="0.2">
      <c r="A58" s="2"/>
      <c r="B58" s="2" t="s">
        <v>27</v>
      </c>
      <c r="C58" s="16">
        <f>C55*$D$10</f>
        <v>3750.5485935058373</v>
      </c>
      <c r="D58" s="16">
        <f>D55*$D$10</f>
        <v>3761.5500350724406</v>
      </c>
      <c r="E58" s="16">
        <f>E55*$D$10</f>
        <v>3769.1613629159388</v>
      </c>
      <c r="F58" s="16">
        <f>F55*$D$10</f>
        <v>3780.1636542199099</v>
      </c>
      <c r="G58" s="16">
        <f>G55*$D$10</f>
        <v>3787.7870133901715</v>
      </c>
    </row>
    <row r="59" spans="1:15" x14ac:dyDescent="0.2">
      <c r="A59" s="2" t="s">
        <v>28</v>
      </c>
      <c r="E59" s="10"/>
      <c r="O59" s="2"/>
    </row>
    <row r="60" spans="1:15" x14ac:dyDescent="0.2">
      <c r="C60" s="20"/>
      <c r="D60" s="20"/>
      <c r="E60" s="20"/>
      <c r="F60" s="20"/>
      <c r="G60" s="20"/>
    </row>
    <row r="61" spans="1:15" x14ac:dyDescent="0.2">
      <c r="A61" s="25" t="s">
        <v>70</v>
      </c>
      <c r="D61" s="16">
        <v>2.2999999999999998</v>
      </c>
      <c r="F61" s="2"/>
    </row>
    <row r="62" spans="1:15" x14ac:dyDescent="0.2">
      <c r="A62" s="14" t="s">
        <v>81</v>
      </c>
      <c r="D62" s="16">
        <v>-0.27</v>
      </c>
      <c r="F62" s="2"/>
    </row>
    <row r="63" spans="1:15" x14ac:dyDescent="0.2">
      <c r="A63" s="14" t="s">
        <v>69</v>
      </c>
      <c r="D63" s="18">
        <f>+D61+D62</f>
        <v>2.0299999999999998</v>
      </c>
      <c r="E63" s="24">
        <f>+D63/100</f>
        <v>2.0299999999999999E-2</v>
      </c>
      <c r="F63" s="2"/>
    </row>
    <row r="64" spans="1:15" x14ac:dyDescent="0.2">
      <c r="C64" s="20"/>
      <c r="D64" s="20"/>
      <c r="E64" s="20"/>
      <c r="F64" s="20"/>
      <c r="G64" s="20"/>
    </row>
    <row r="65" spans="3:7" x14ac:dyDescent="0.2">
      <c r="C65" s="20"/>
      <c r="D65" s="20"/>
      <c r="E65" s="20"/>
      <c r="F65" s="20"/>
      <c r="G65" s="20"/>
    </row>
    <row r="66" spans="3:7" x14ac:dyDescent="0.2">
      <c r="C66" s="20"/>
      <c r="D66" s="20"/>
      <c r="E66" s="20"/>
      <c r="F66" s="20"/>
      <c r="G66" s="20"/>
    </row>
    <row r="67" spans="3:7" x14ac:dyDescent="0.2">
      <c r="C67" s="20"/>
      <c r="D67" s="20"/>
      <c r="E67" s="20"/>
      <c r="F67" s="20"/>
      <c r="G67" s="20"/>
    </row>
    <row r="68" spans="3:7" x14ac:dyDescent="0.2">
      <c r="C68" s="20"/>
      <c r="D68" s="20"/>
      <c r="E68" s="20"/>
      <c r="F68" s="20"/>
      <c r="G68" s="20"/>
    </row>
    <row r="69" spans="3:7" x14ac:dyDescent="0.2">
      <c r="C69" s="20"/>
      <c r="D69" s="20"/>
      <c r="E69" s="20"/>
      <c r="F69" s="20"/>
      <c r="G69" s="20"/>
    </row>
    <row r="70" spans="3:7" x14ac:dyDescent="0.2">
      <c r="C70" s="20"/>
      <c r="D70" s="20"/>
      <c r="E70" s="20"/>
      <c r="F70" s="20"/>
      <c r="G70" s="20"/>
    </row>
    <row r="71" spans="3:7" x14ac:dyDescent="0.2">
      <c r="C71" s="20"/>
      <c r="D71" s="20"/>
      <c r="E71" s="20"/>
      <c r="F71" s="20"/>
      <c r="G71" s="20"/>
    </row>
    <row r="72" spans="3:7" x14ac:dyDescent="0.2">
      <c r="C72" s="20"/>
      <c r="D72" s="20"/>
      <c r="E72" s="20"/>
      <c r="F72" s="20"/>
      <c r="G72" s="20"/>
    </row>
    <row r="73" spans="3:7" x14ac:dyDescent="0.2">
      <c r="C73" s="20"/>
      <c r="D73" s="20"/>
      <c r="E73" s="20"/>
      <c r="F73" s="20"/>
      <c r="G73" s="20"/>
    </row>
    <row r="74" spans="3:7" x14ac:dyDescent="0.2">
      <c r="C74" s="20"/>
      <c r="D74" s="20"/>
      <c r="E74" s="20"/>
      <c r="F74" s="20"/>
      <c r="G74" s="20"/>
    </row>
    <row r="75" spans="3:7" x14ac:dyDescent="0.2">
      <c r="C75" s="20"/>
      <c r="D75" s="20"/>
      <c r="E75" s="20"/>
      <c r="F75" s="20"/>
      <c r="G75" s="20"/>
    </row>
    <row r="76" spans="3:7" x14ac:dyDescent="0.2">
      <c r="C76" s="20"/>
      <c r="D76" s="20"/>
      <c r="E76" s="20"/>
      <c r="F76" s="20"/>
      <c r="G76" s="20"/>
    </row>
    <row r="77" spans="3:7" x14ac:dyDescent="0.2">
      <c r="C77" s="20"/>
      <c r="D77" s="20"/>
      <c r="E77" s="20"/>
      <c r="F77" s="20"/>
      <c r="G77" s="20"/>
    </row>
    <row r="78" spans="3:7" x14ac:dyDescent="0.2">
      <c r="C78" s="20"/>
      <c r="D78" s="20"/>
      <c r="E78" s="20"/>
      <c r="F78" s="20"/>
      <c r="G78" s="20"/>
    </row>
    <row r="79" spans="3:7" x14ac:dyDescent="0.2">
      <c r="C79" s="20"/>
      <c r="D79" s="20"/>
      <c r="E79" s="20"/>
      <c r="F79" s="20"/>
      <c r="G79" s="20"/>
    </row>
    <row r="80" spans="3:7" x14ac:dyDescent="0.2">
      <c r="C80" s="20"/>
      <c r="D80" s="20"/>
      <c r="E80" s="20"/>
      <c r="F80" s="20"/>
      <c r="G80" s="20"/>
    </row>
    <row r="81" spans="3:7" x14ac:dyDescent="0.2">
      <c r="C81" s="20"/>
      <c r="D81" s="20"/>
      <c r="E81" s="20"/>
      <c r="F81" s="20"/>
      <c r="G81" s="20"/>
    </row>
    <row r="82" spans="3:7" x14ac:dyDescent="0.2">
      <c r="C82" s="20"/>
      <c r="D82" s="20"/>
      <c r="E82" s="20"/>
      <c r="F82" s="20"/>
      <c r="G82" s="20"/>
    </row>
    <row r="83" spans="3:7" x14ac:dyDescent="0.2">
      <c r="C83" s="20"/>
      <c r="D83" s="20"/>
      <c r="E83" s="20"/>
      <c r="F83" s="20"/>
      <c r="G83" s="20"/>
    </row>
    <row r="84" spans="3:7" x14ac:dyDescent="0.2">
      <c r="C84" s="20"/>
      <c r="D84" s="20"/>
      <c r="E84" s="20"/>
      <c r="F84" s="20"/>
      <c r="G84" s="20"/>
    </row>
    <row r="85" spans="3:7" x14ac:dyDescent="0.2">
      <c r="C85" s="20"/>
      <c r="D85" s="20"/>
      <c r="E85" s="20"/>
      <c r="F85" s="20"/>
      <c r="G85" s="20"/>
    </row>
    <row r="86" spans="3:7" x14ac:dyDescent="0.2">
      <c r="C86" s="20"/>
      <c r="D86" s="20"/>
      <c r="E86" s="20"/>
      <c r="F86" s="20"/>
      <c r="G86" s="20"/>
    </row>
    <row r="87" spans="3:7" x14ac:dyDescent="0.2">
      <c r="C87" s="20"/>
      <c r="D87" s="20"/>
      <c r="E87" s="20"/>
      <c r="F87" s="20"/>
      <c r="G87" s="20"/>
    </row>
    <row r="88" spans="3:7" x14ac:dyDescent="0.2">
      <c r="C88" s="20"/>
      <c r="D88" s="20"/>
      <c r="E88" s="20"/>
      <c r="F88" s="20"/>
      <c r="G88" s="20"/>
    </row>
    <row r="89" spans="3:7" x14ac:dyDescent="0.2">
      <c r="C89" s="20"/>
      <c r="D89" s="20"/>
      <c r="E89" s="20"/>
      <c r="F89" s="20"/>
      <c r="G89" s="20"/>
    </row>
    <row r="90" spans="3:7" x14ac:dyDescent="0.2">
      <c r="C90" s="20"/>
      <c r="D90" s="20"/>
      <c r="E90" s="20"/>
      <c r="F90" s="20"/>
      <c r="G90" s="20"/>
    </row>
    <row r="91" spans="3:7" x14ac:dyDescent="0.2">
      <c r="C91" s="20"/>
      <c r="D91" s="20"/>
      <c r="E91" s="20"/>
      <c r="F91" s="20"/>
      <c r="G91" s="20"/>
    </row>
    <row r="92" spans="3:7" x14ac:dyDescent="0.2">
      <c r="C92" s="20"/>
      <c r="D92" s="20"/>
      <c r="E92" s="20"/>
      <c r="F92" s="20"/>
      <c r="G92" s="20"/>
    </row>
    <row r="93" spans="3:7" x14ac:dyDescent="0.2">
      <c r="C93" s="20"/>
      <c r="D93" s="20"/>
      <c r="E93" s="20"/>
      <c r="F93" s="20"/>
      <c r="G93" s="20"/>
    </row>
    <row r="94" spans="3:7" x14ac:dyDescent="0.2">
      <c r="C94" s="20"/>
      <c r="D94" s="20"/>
      <c r="E94" s="20"/>
      <c r="F94" s="20"/>
      <c r="G94" s="20"/>
    </row>
    <row r="95" spans="3:7" x14ac:dyDescent="0.2">
      <c r="C95" s="20"/>
      <c r="D95" s="20"/>
      <c r="E95" s="20"/>
      <c r="F95" s="20"/>
      <c r="G95" s="20"/>
    </row>
    <row r="96" spans="3:7" x14ac:dyDescent="0.2">
      <c r="C96" s="20"/>
      <c r="D96" s="20"/>
      <c r="E96" s="20"/>
      <c r="F96" s="20"/>
      <c r="G96" s="20"/>
    </row>
    <row r="97" spans="3:7" x14ac:dyDescent="0.2">
      <c r="C97" s="20"/>
      <c r="D97" s="20"/>
      <c r="E97" s="20"/>
      <c r="F97" s="20"/>
      <c r="G97" s="20"/>
    </row>
    <row r="98" spans="3:7" x14ac:dyDescent="0.2">
      <c r="C98" s="20"/>
      <c r="D98" s="20"/>
      <c r="E98" s="20"/>
      <c r="F98" s="20"/>
      <c r="G98" s="20"/>
    </row>
    <row r="99" spans="3:7" x14ac:dyDescent="0.2">
      <c r="C99" s="20"/>
      <c r="D99" s="20"/>
      <c r="E99" s="20"/>
      <c r="F99" s="20"/>
      <c r="G99" s="20"/>
    </row>
    <row r="100" spans="3:7" x14ac:dyDescent="0.2">
      <c r="C100" s="20"/>
      <c r="D100" s="20"/>
      <c r="E100" s="20"/>
      <c r="F100" s="20"/>
      <c r="G100" s="20"/>
    </row>
    <row r="101" spans="3:7" x14ac:dyDescent="0.2">
      <c r="C101" s="20"/>
      <c r="D101" s="20"/>
      <c r="E101" s="20"/>
      <c r="F101" s="20"/>
      <c r="G101" s="20"/>
    </row>
    <row r="102" spans="3:7" x14ac:dyDescent="0.2">
      <c r="C102" s="20"/>
      <c r="D102" s="20"/>
      <c r="E102" s="20"/>
      <c r="F102" s="20"/>
      <c r="G102" s="20"/>
    </row>
    <row r="103" spans="3:7" x14ac:dyDescent="0.2">
      <c r="C103" s="20"/>
      <c r="D103" s="20"/>
      <c r="E103" s="20"/>
      <c r="F103" s="20"/>
      <c r="G103" s="20"/>
    </row>
    <row r="104" spans="3:7" x14ac:dyDescent="0.2">
      <c r="C104" s="20"/>
      <c r="D104" s="20"/>
      <c r="E104" s="20"/>
      <c r="F104" s="20"/>
      <c r="G104" s="20"/>
    </row>
    <row r="105" spans="3:7" x14ac:dyDescent="0.2">
      <c r="C105" s="20"/>
      <c r="D105" s="20"/>
      <c r="E105" s="20"/>
      <c r="F105" s="20"/>
      <c r="G105" s="20"/>
    </row>
    <row r="106" spans="3:7" x14ac:dyDescent="0.2">
      <c r="C106" s="20"/>
      <c r="D106" s="20"/>
      <c r="E106" s="20"/>
      <c r="F106" s="20"/>
      <c r="G106" s="20"/>
    </row>
    <row r="107" spans="3:7" x14ac:dyDescent="0.2">
      <c r="C107" s="20"/>
      <c r="D107" s="20"/>
      <c r="E107" s="20"/>
      <c r="F107" s="20"/>
      <c r="G107" s="20"/>
    </row>
    <row r="108" spans="3:7" x14ac:dyDescent="0.2">
      <c r="C108" s="20"/>
      <c r="D108" s="20"/>
      <c r="E108" s="20"/>
      <c r="F108" s="20"/>
      <c r="G108" s="20"/>
    </row>
    <row r="109" spans="3:7" x14ac:dyDescent="0.2">
      <c r="C109" s="20"/>
      <c r="D109" s="20"/>
      <c r="E109" s="20"/>
      <c r="F109" s="20"/>
      <c r="G109" s="20"/>
    </row>
    <row r="110" spans="3:7" x14ac:dyDescent="0.2">
      <c r="C110" s="20"/>
      <c r="D110" s="20"/>
      <c r="E110" s="20"/>
      <c r="F110" s="20"/>
      <c r="G110" s="20"/>
    </row>
    <row r="111" spans="3:7" x14ac:dyDescent="0.2">
      <c r="C111" s="20"/>
      <c r="D111" s="20"/>
      <c r="E111" s="20"/>
      <c r="F111" s="20"/>
      <c r="G111" s="20"/>
    </row>
    <row r="112" spans="3:7" x14ac:dyDescent="0.2">
      <c r="C112" s="20"/>
      <c r="D112" s="20"/>
      <c r="E112" s="20"/>
      <c r="F112" s="20"/>
      <c r="G112" s="20"/>
    </row>
    <row r="113" spans="3:7" x14ac:dyDescent="0.2">
      <c r="C113" s="20"/>
      <c r="D113" s="20"/>
      <c r="E113" s="20"/>
      <c r="F113" s="20"/>
      <c r="G113" s="20"/>
    </row>
    <row r="114" spans="3:7" x14ac:dyDescent="0.2">
      <c r="C114" s="20"/>
      <c r="D114" s="20"/>
      <c r="E114" s="20"/>
      <c r="F114" s="20"/>
      <c r="G114" s="20"/>
    </row>
    <row r="115" spans="3:7" x14ac:dyDescent="0.2">
      <c r="C115" s="20"/>
      <c r="D115" s="20"/>
      <c r="E115" s="20"/>
      <c r="F115" s="20"/>
      <c r="G115" s="20"/>
    </row>
    <row r="116" spans="3:7" x14ac:dyDescent="0.2">
      <c r="C116" s="20"/>
      <c r="D116" s="20"/>
      <c r="E116" s="20"/>
      <c r="F116" s="20"/>
      <c r="G116" s="20"/>
    </row>
    <row r="117" spans="3:7" x14ac:dyDescent="0.2">
      <c r="C117" s="20"/>
      <c r="D117" s="20"/>
      <c r="E117" s="20"/>
      <c r="F117" s="20"/>
      <c r="G117" s="20"/>
    </row>
    <row r="118" spans="3:7" x14ac:dyDescent="0.2">
      <c r="C118" s="20"/>
      <c r="D118" s="20"/>
      <c r="E118" s="20"/>
      <c r="F118" s="20"/>
      <c r="G118" s="20"/>
    </row>
    <row r="119" spans="3:7" x14ac:dyDescent="0.2">
      <c r="C119" s="20"/>
      <c r="D119" s="20"/>
      <c r="E119" s="20"/>
      <c r="F119" s="20"/>
      <c r="G119" s="20"/>
    </row>
    <row r="120" spans="3:7" x14ac:dyDescent="0.2">
      <c r="C120" s="20"/>
      <c r="D120" s="20"/>
      <c r="E120" s="20"/>
      <c r="F120" s="20"/>
      <c r="G120" s="20"/>
    </row>
    <row r="121" spans="3:7" x14ac:dyDescent="0.2">
      <c r="C121" s="20"/>
      <c r="D121" s="20"/>
      <c r="E121" s="20"/>
      <c r="F121" s="20"/>
      <c r="G121" s="20"/>
    </row>
    <row r="122" spans="3:7" x14ac:dyDescent="0.2">
      <c r="C122" s="20"/>
      <c r="D122" s="20"/>
      <c r="E122" s="20"/>
      <c r="F122" s="20"/>
      <c r="G122" s="20"/>
    </row>
    <row r="123" spans="3:7" x14ac:dyDescent="0.2">
      <c r="C123" s="20"/>
      <c r="D123" s="20"/>
      <c r="E123" s="20"/>
      <c r="F123" s="20"/>
      <c r="G123" s="20"/>
    </row>
    <row r="124" spans="3:7" x14ac:dyDescent="0.2">
      <c r="C124" s="20"/>
      <c r="D124" s="20"/>
      <c r="E124" s="20"/>
      <c r="F124" s="20"/>
      <c r="G124" s="20"/>
    </row>
    <row r="125" spans="3:7" x14ac:dyDescent="0.2">
      <c r="C125" s="20"/>
      <c r="D125" s="20"/>
      <c r="E125" s="20"/>
      <c r="F125" s="20"/>
      <c r="G125" s="20"/>
    </row>
    <row r="126" spans="3:7" x14ac:dyDescent="0.2">
      <c r="C126" s="20"/>
      <c r="D126" s="20"/>
      <c r="E126" s="20"/>
      <c r="F126" s="20"/>
      <c r="G126" s="20"/>
    </row>
    <row r="127" spans="3:7" x14ac:dyDescent="0.2">
      <c r="C127" s="20"/>
      <c r="D127" s="20"/>
      <c r="E127" s="20"/>
      <c r="F127" s="20"/>
      <c r="G127" s="20"/>
    </row>
    <row r="128" spans="3:7" x14ac:dyDescent="0.2">
      <c r="C128" s="20"/>
      <c r="D128" s="20"/>
      <c r="E128" s="20"/>
      <c r="F128" s="20"/>
      <c r="G128" s="20"/>
    </row>
    <row r="129" spans="3:7" x14ac:dyDescent="0.2">
      <c r="C129" s="20"/>
      <c r="D129" s="20"/>
      <c r="E129" s="20"/>
      <c r="F129" s="20"/>
      <c r="G129" s="20"/>
    </row>
    <row r="130" spans="3:7" x14ac:dyDescent="0.2">
      <c r="C130" s="20"/>
      <c r="D130" s="20"/>
      <c r="E130" s="20"/>
      <c r="F130" s="20"/>
      <c r="G130" s="20"/>
    </row>
    <row r="131" spans="3:7" x14ac:dyDescent="0.2">
      <c r="C131" s="20"/>
      <c r="D131" s="20"/>
      <c r="E131" s="20"/>
      <c r="F131" s="20"/>
      <c r="G131" s="20"/>
    </row>
    <row r="132" spans="3:7" x14ac:dyDescent="0.2">
      <c r="C132" s="20"/>
      <c r="D132" s="20"/>
      <c r="E132" s="20"/>
      <c r="F132" s="20"/>
      <c r="G132" s="20"/>
    </row>
    <row r="133" spans="3:7" x14ac:dyDescent="0.2">
      <c r="C133" s="20"/>
      <c r="D133" s="20"/>
      <c r="E133" s="20"/>
      <c r="F133" s="20"/>
      <c r="G133" s="20"/>
    </row>
    <row r="134" spans="3:7" x14ac:dyDescent="0.2">
      <c r="C134" s="20"/>
      <c r="D134" s="20"/>
      <c r="E134" s="20"/>
      <c r="F134" s="20"/>
      <c r="G134" s="20"/>
    </row>
    <row r="135" spans="3:7" x14ac:dyDescent="0.2">
      <c r="C135" s="20"/>
      <c r="D135" s="20"/>
      <c r="E135" s="20"/>
      <c r="F135" s="20"/>
      <c r="G135" s="20"/>
    </row>
    <row r="136" spans="3:7" x14ac:dyDescent="0.2">
      <c r="C136" s="20"/>
      <c r="D136" s="20"/>
      <c r="E136" s="20"/>
      <c r="F136" s="20"/>
      <c r="G136" s="20"/>
    </row>
    <row r="137" spans="3:7" x14ac:dyDescent="0.2">
      <c r="C137" s="20"/>
      <c r="D137" s="20"/>
      <c r="E137" s="20"/>
      <c r="F137" s="20"/>
      <c r="G137" s="20"/>
    </row>
    <row r="138" spans="3:7" x14ac:dyDescent="0.2">
      <c r="C138" s="20"/>
      <c r="D138" s="20"/>
      <c r="E138" s="20"/>
      <c r="F138" s="20"/>
      <c r="G138" s="20"/>
    </row>
    <row r="139" spans="3:7" x14ac:dyDescent="0.2">
      <c r="C139" s="20"/>
      <c r="D139" s="20"/>
      <c r="E139" s="20"/>
      <c r="F139" s="20"/>
      <c r="G139" s="20"/>
    </row>
    <row r="140" spans="3:7" x14ac:dyDescent="0.2">
      <c r="C140" s="20"/>
      <c r="D140" s="20"/>
      <c r="E140" s="20"/>
      <c r="F140" s="20"/>
      <c r="G140" s="20"/>
    </row>
    <row r="141" spans="3:7" x14ac:dyDescent="0.2">
      <c r="C141" s="20"/>
      <c r="D141" s="20"/>
      <c r="E141" s="20"/>
      <c r="F141" s="20"/>
      <c r="G141" s="20"/>
    </row>
    <row r="142" spans="3:7" x14ac:dyDescent="0.2">
      <c r="C142" s="20"/>
      <c r="D142" s="20"/>
      <c r="E142" s="20"/>
      <c r="F142" s="20"/>
      <c r="G142" s="20"/>
    </row>
    <row r="143" spans="3:7" x14ac:dyDescent="0.2">
      <c r="C143" s="20"/>
      <c r="D143" s="20"/>
      <c r="E143" s="20"/>
      <c r="F143" s="20"/>
      <c r="G143" s="20"/>
    </row>
    <row r="144" spans="3:7" x14ac:dyDescent="0.2">
      <c r="C144" s="20"/>
      <c r="D144" s="20"/>
      <c r="E144" s="20"/>
      <c r="F144" s="20"/>
      <c r="G144" s="20"/>
    </row>
    <row r="145" spans="3:7" x14ac:dyDescent="0.2">
      <c r="C145" s="20"/>
      <c r="D145" s="20"/>
      <c r="E145" s="20"/>
      <c r="F145" s="20"/>
      <c r="G145" s="20"/>
    </row>
    <row r="146" spans="3:7" x14ac:dyDescent="0.2">
      <c r="C146" s="20"/>
      <c r="D146" s="20"/>
      <c r="E146" s="20"/>
      <c r="F146" s="20"/>
      <c r="G146" s="20"/>
    </row>
    <row r="147" spans="3:7" x14ac:dyDescent="0.2">
      <c r="C147" s="20"/>
      <c r="D147" s="20"/>
      <c r="E147" s="20"/>
      <c r="F147" s="20"/>
      <c r="G147" s="20"/>
    </row>
    <row r="148" spans="3:7" x14ac:dyDescent="0.2">
      <c r="C148" s="20"/>
      <c r="D148" s="20"/>
      <c r="E148" s="20"/>
      <c r="F148" s="20"/>
      <c r="G148" s="20"/>
    </row>
    <row r="149" spans="3:7" x14ac:dyDescent="0.2">
      <c r="C149" s="20"/>
      <c r="D149" s="20"/>
      <c r="E149" s="20"/>
      <c r="F149" s="20"/>
      <c r="G149" s="20"/>
    </row>
    <row r="150" spans="3:7" x14ac:dyDescent="0.2">
      <c r="C150" s="20"/>
      <c r="D150" s="20"/>
      <c r="E150" s="20"/>
      <c r="F150" s="20"/>
      <c r="G150" s="20"/>
    </row>
    <row r="151" spans="3:7" x14ac:dyDescent="0.2">
      <c r="C151" s="20"/>
      <c r="D151" s="20"/>
      <c r="E151" s="20"/>
      <c r="F151" s="20"/>
      <c r="G151" s="20"/>
    </row>
    <row r="152" spans="3:7" x14ac:dyDescent="0.2">
      <c r="C152" s="20"/>
      <c r="D152" s="20"/>
      <c r="E152" s="20"/>
      <c r="F152" s="20"/>
      <c r="G152" s="20"/>
    </row>
    <row r="153" spans="3:7" x14ac:dyDescent="0.2">
      <c r="C153" s="20"/>
      <c r="D153" s="20"/>
      <c r="E153" s="20"/>
      <c r="F153" s="20"/>
      <c r="G153" s="20"/>
    </row>
    <row r="154" spans="3:7" x14ac:dyDescent="0.2">
      <c r="C154" s="20"/>
      <c r="D154" s="20"/>
      <c r="E154" s="20"/>
      <c r="F154" s="20"/>
      <c r="G154" s="20"/>
    </row>
    <row r="155" spans="3:7" x14ac:dyDescent="0.2">
      <c r="C155" s="20"/>
      <c r="D155" s="20"/>
      <c r="E155" s="20"/>
      <c r="F155" s="20"/>
      <c r="G155" s="20"/>
    </row>
    <row r="156" spans="3:7" x14ac:dyDescent="0.2">
      <c r="C156" s="20"/>
      <c r="D156" s="20"/>
      <c r="E156" s="20"/>
      <c r="F156" s="20"/>
      <c r="G156" s="20"/>
    </row>
    <row r="157" spans="3:7" x14ac:dyDescent="0.2">
      <c r="C157" s="20"/>
      <c r="D157" s="20"/>
      <c r="E157" s="20"/>
      <c r="F157" s="20"/>
      <c r="G157" s="20"/>
    </row>
    <row r="158" spans="3:7" x14ac:dyDescent="0.2">
      <c r="C158" s="20"/>
      <c r="D158" s="20"/>
      <c r="E158" s="20"/>
      <c r="F158" s="20"/>
      <c r="G158" s="20"/>
    </row>
    <row r="159" spans="3:7" x14ac:dyDescent="0.2">
      <c r="C159" s="20"/>
      <c r="D159" s="20"/>
      <c r="E159" s="20"/>
      <c r="F159" s="20"/>
      <c r="G159" s="20"/>
    </row>
    <row r="160" spans="3:7" x14ac:dyDescent="0.2">
      <c r="C160" s="20"/>
      <c r="D160" s="20"/>
      <c r="E160" s="20"/>
      <c r="F160" s="20"/>
      <c r="G160" s="20"/>
    </row>
    <row r="161" spans="3:7" x14ac:dyDescent="0.2">
      <c r="C161" s="20"/>
      <c r="D161" s="20"/>
      <c r="E161" s="20"/>
      <c r="F161" s="20"/>
      <c r="G161" s="20"/>
    </row>
    <row r="162" spans="3:7" x14ac:dyDescent="0.2">
      <c r="C162" s="20"/>
      <c r="D162" s="20"/>
      <c r="E162" s="20"/>
      <c r="F162" s="20"/>
      <c r="G162" s="20"/>
    </row>
    <row r="163" spans="3:7" x14ac:dyDescent="0.2">
      <c r="C163" s="20"/>
      <c r="D163" s="20"/>
      <c r="E163" s="20"/>
      <c r="F163" s="20"/>
      <c r="G163" s="20"/>
    </row>
    <row r="164" spans="3:7" x14ac:dyDescent="0.2">
      <c r="C164" s="20"/>
      <c r="D164" s="20"/>
      <c r="E164" s="20"/>
      <c r="F164" s="20"/>
      <c r="G164" s="20"/>
    </row>
    <row r="165" spans="3:7" x14ac:dyDescent="0.2">
      <c r="C165" s="20"/>
      <c r="D165" s="20"/>
      <c r="E165" s="20"/>
      <c r="F165" s="20"/>
      <c r="G165" s="20"/>
    </row>
    <row r="166" spans="3:7" x14ac:dyDescent="0.2">
      <c r="C166" s="20"/>
      <c r="D166" s="20"/>
      <c r="E166" s="20"/>
      <c r="F166" s="20"/>
      <c r="G166" s="20"/>
    </row>
    <row r="167" spans="3:7" x14ac:dyDescent="0.2">
      <c r="C167" s="20"/>
      <c r="D167" s="20"/>
      <c r="E167" s="20"/>
      <c r="F167" s="20"/>
      <c r="G167" s="20"/>
    </row>
    <row r="168" spans="3:7" x14ac:dyDescent="0.2">
      <c r="C168" s="20"/>
      <c r="D168" s="20"/>
      <c r="E168" s="20"/>
      <c r="F168" s="20"/>
      <c r="G168" s="20"/>
    </row>
    <row r="169" spans="3:7" x14ac:dyDescent="0.2">
      <c r="C169" s="20"/>
      <c r="D169" s="20"/>
      <c r="E169" s="20"/>
      <c r="F169" s="20"/>
      <c r="G169" s="20"/>
    </row>
    <row r="170" spans="3:7" x14ac:dyDescent="0.2">
      <c r="C170" s="20"/>
      <c r="D170" s="20"/>
      <c r="E170" s="20"/>
      <c r="F170" s="20"/>
      <c r="G170" s="20"/>
    </row>
    <row r="171" spans="3:7" x14ac:dyDescent="0.2">
      <c r="C171" s="20"/>
      <c r="D171" s="20"/>
      <c r="E171" s="20"/>
      <c r="F171" s="20"/>
      <c r="G171" s="20"/>
    </row>
    <row r="172" spans="3:7" x14ac:dyDescent="0.2">
      <c r="C172" s="20"/>
      <c r="D172" s="20"/>
      <c r="E172" s="20"/>
      <c r="F172" s="20"/>
      <c r="G172" s="20"/>
    </row>
    <row r="173" spans="3:7" x14ac:dyDescent="0.2">
      <c r="C173" s="20"/>
      <c r="D173" s="20"/>
      <c r="E173" s="20"/>
      <c r="F173" s="20"/>
      <c r="G173" s="20"/>
    </row>
    <row r="174" spans="3:7" x14ac:dyDescent="0.2">
      <c r="C174" s="20"/>
      <c r="D174" s="20"/>
      <c r="E174" s="20"/>
      <c r="F174" s="20"/>
      <c r="G174" s="20"/>
    </row>
    <row r="175" spans="3:7" x14ac:dyDescent="0.2">
      <c r="C175" s="20"/>
      <c r="D175" s="20"/>
      <c r="E175" s="20"/>
      <c r="F175" s="20"/>
      <c r="G175" s="20"/>
    </row>
    <row r="176" spans="3:7" x14ac:dyDescent="0.2">
      <c r="C176" s="20"/>
      <c r="D176" s="20"/>
      <c r="E176" s="20"/>
      <c r="F176" s="20"/>
      <c r="G176" s="20"/>
    </row>
    <row r="177" spans="3:7" x14ac:dyDescent="0.2">
      <c r="C177" s="20"/>
      <c r="D177" s="20"/>
      <c r="E177" s="20"/>
      <c r="F177" s="20"/>
      <c r="G177" s="20"/>
    </row>
    <row r="178" spans="3:7" x14ac:dyDescent="0.2">
      <c r="C178" s="20"/>
      <c r="D178" s="20"/>
      <c r="E178" s="20"/>
      <c r="F178" s="20"/>
      <c r="G178" s="20"/>
    </row>
    <row r="179" spans="3:7" x14ac:dyDescent="0.2">
      <c r="C179" s="20"/>
      <c r="D179" s="20"/>
      <c r="E179" s="20"/>
      <c r="F179" s="20"/>
      <c r="G179" s="20"/>
    </row>
    <row r="180" spans="3:7" x14ac:dyDescent="0.2">
      <c r="C180" s="20"/>
      <c r="D180" s="20"/>
      <c r="E180" s="20"/>
      <c r="F180" s="20"/>
      <c r="G180" s="20"/>
    </row>
    <row r="181" spans="3:7" x14ac:dyDescent="0.2">
      <c r="C181" s="20"/>
      <c r="D181" s="20"/>
      <c r="E181" s="20"/>
      <c r="F181" s="20"/>
      <c r="G181" s="20"/>
    </row>
    <row r="182" spans="3:7" x14ac:dyDescent="0.2">
      <c r="C182" s="20"/>
      <c r="D182" s="20"/>
      <c r="E182" s="20"/>
      <c r="F182" s="20"/>
      <c r="G182" s="20"/>
    </row>
    <row r="183" spans="3:7" x14ac:dyDescent="0.2">
      <c r="C183" s="20"/>
      <c r="D183" s="20"/>
      <c r="E183" s="20"/>
      <c r="F183" s="20"/>
      <c r="G183" s="20"/>
    </row>
    <row r="184" spans="3:7" x14ac:dyDescent="0.2">
      <c r="C184" s="20"/>
      <c r="D184" s="20"/>
      <c r="E184" s="20"/>
      <c r="F184" s="20"/>
      <c r="G184" s="20"/>
    </row>
    <row r="185" spans="3:7" x14ac:dyDescent="0.2">
      <c r="C185" s="20"/>
      <c r="D185" s="20"/>
      <c r="E185" s="20"/>
      <c r="F185" s="20"/>
      <c r="G185" s="20"/>
    </row>
    <row r="186" spans="3:7" x14ac:dyDescent="0.2">
      <c r="C186" s="20"/>
      <c r="D186" s="20"/>
      <c r="E186" s="20"/>
      <c r="F186" s="20"/>
      <c r="G186" s="20"/>
    </row>
    <row r="187" spans="3:7" x14ac:dyDescent="0.2">
      <c r="C187" s="20"/>
      <c r="D187" s="20"/>
      <c r="E187" s="20"/>
      <c r="F187" s="20"/>
      <c r="G187" s="20"/>
    </row>
    <row r="188" spans="3:7" x14ac:dyDescent="0.2">
      <c r="C188" s="20"/>
      <c r="D188" s="20"/>
      <c r="E188" s="20"/>
      <c r="F188" s="20"/>
      <c r="G188" s="20"/>
    </row>
    <row r="189" spans="3:7" x14ac:dyDescent="0.2">
      <c r="C189" s="20"/>
      <c r="D189" s="20"/>
      <c r="E189" s="20"/>
      <c r="F189" s="20"/>
      <c r="G189" s="20"/>
    </row>
    <row r="190" spans="3:7" x14ac:dyDescent="0.2">
      <c r="C190" s="20"/>
      <c r="D190" s="20"/>
      <c r="E190" s="20"/>
      <c r="F190" s="20"/>
      <c r="G190" s="20"/>
    </row>
    <row r="191" spans="3:7" x14ac:dyDescent="0.2">
      <c r="C191" s="20"/>
      <c r="D191" s="20"/>
      <c r="E191" s="20"/>
      <c r="F191" s="20"/>
      <c r="G191" s="20"/>
    </row>
    <row r="192" spans="3:7" x14ac:dyDescent="0.2">
      <c r="C192" s="20"/>
      <c r="D192" s="20"/>
      <c r="E192" s="20"/>
      <c r="F192" s="20"/>
      <c r="G192" s="20"/>
    </row>
    <row r="193" spans="3:7" x14ac:dyDescent="0.2">
      <c r="C193" s="20"/>
      <c r="D193" s="20"/>
      <c r="E193" s="20"/>
      <c r="F193" s="20"/>
      <c r="G193" s="20"/>
    </row>
    <row r="194" spans="3:7" x14ac:dyDescent="0.2">
      <c r="C194" s="20"/>
      <c r="D194" s="20"/>
      <c r="E194" s="20"/>
      <c r="F194" s="20"/>
      <c r="G194" s="20"/>
    </row>
    <row r="195" spans="3:7" x14ac:dyDescent="0.2">
      <c r="C195" s="20"/>
      <c r="D195" s="20"/>
      <c r="E195" s="20"/>
      <c r="F195" s="20"/>
      <c r="G195" s="20"/>
    </row>
    <row r="196" spans="3:7" x14ac:dyDescent="0.2">
      <c r="C196" s="20"/>
      <c r="D196" s="20"/>
      <c r="E196" s="20"/>
      <c r="F196" s="20"/>
      <c r="G196" s="20"/>
    </row>
    <row r="197" spans="3:7" x14ac:dyDescent="0.2">
      <c r="C197" s="20"/>
      <c r="D197" s="20"/>
      <c r="E197" s="20"/>
      <c r="F197" s="20"/>
      <c r="G197" s="20"/>
    </row>
    <row r="198" spans="3:7" x14ac:dyDescent="0.2">
      <c r="C198" s="20"/>
      <c r="D198" s="20"/>
      <c r="E198" s="20"/>
      <c r="F198" s="20"/>
      <c r="G198" s="20"/>
    </row>
    <row r="199" spans="3:7" x14ac:dyDescent="0.2">
      <c r="C199" s="20"/>
      <c r="D199" s="20"/>
      <c r="E199" s="20"/>
      <c r="F199" s="20"/>
      <c r="G199" s="20"/>
    </row>
    <row r="200" spans="3:7" x14ac:dyDescent="0.2">
      <c r="C200" s="20"/>
      <c r="D200" s="20"/>
      <c r="E200" s="20"/>
      <c r="F200" s="20"/>
      <c r="G200" s="20"/>
    </row>
    <row r="201" spans="3:7" x14ac:dyDescent="0.2">
      <c r="C201" s="20"/>
      <c r="D201" s="20"/>
      <c r="E201" s="20"/>
      <c r="F201" s="20"/>
      <c r="G201" s="20"/>
    </row>
    <row r="202" spans="3:7" x14ac:dyDescent="0.2">
      <c r="C202" s="20"/>
      <c r="D202" s="20"/>
      <c r="E202" s="20"/>
      <c r="F202" s="20"/>
      <c r="G202" s="20"/>
    </row>
    <row r="203" spans="3:7" x14ac:dyDescent="0.2">
      <c r="C203" s="20"/>
      <c r="D203" s="20"/>
      <c r="E203" s="20"/>
      <c r="F203" s="20"/>
      <c r="G203" s="20"/>
    </row>
    <row r="204" spans="3:7" x14ac:dyDescent="0.2">
      <c r="C204" s="20"/>
      <c r="D204" s="20"/>
      <c r="E204" s="20"/>
      <c r="F204" s="20"/>
      <c r="G204" s="20"/>
    </row>
    <row r="205" spans="3:7" x14ac:dyDescent="0.2">
      <c r="C205" s="20"/>
      <c r="D205" s="20"/>
      <c r="E205" s="20"/>
      <c r="F205" s="20"/>
      <c r="G205" s="20"/>
    </row>
    <row r="206" spans="3:7" x14ac:dyDescent="0.2">
      <c r="C206" s="20"/>
      <c r="D206" s="20"/>
      <c r="E206" s="20"/>
      <c r="F206" s="20"/>
      <c r="G206" s="20"/>
    </row>
    <row r="207" spans="3:7" x14ac:dyDescent="0.2">
      <c r="C207" s="20"/>
      <c r="D207" s="20"/>
      <c r="E207" s="20"/>
      <c r="F207" s="20"/>
      <c r="G207" s="20"/>
    </row>
    <row r="208" spans="3:7" x14ac:dyDescent="0.2">
      <c r="C208" s="20"/>
      <c r="D208" s="20"/>
      <c r="E208" s="20"/>
      <c r="F208" s="20"/>
      <c r="G208" s="20"/>
    </row>
    <row r="209" spans="3:7" x14ac:dyDescent="0.2">
      <c r="C209" s="20"/>
      <c r="D209" s="20"/>
      <c r="E209" s="20"/>
      <c r="F209" s="20"/>
      <c r="G209" s="20"/>
    </row>
    <row r="210" spans="3:7" x14ac:dyDescent="0.2">
      <c r="C210" s="20"/>
      <c r="D210" s="20"/>
      <c r="E210" s="20"/>
      <c r="F210" s="20"/>
      <c r="G210" s="20"/>
    </row>
    <row r="211" spans="3:7" x14ac:dyDescent="0.2">
      <c r="C211" s="20"/>
      <c r="D211" s="20"/>
      <c r="E211" s="20"/>
      <c r="F211" s="20"/>
      <c r="G211" s="20"/>
    </row>
    <row r="212" spans="3:7" x14ac:dyDescent="0.2">
      <c r="C212" s="20"/>
      <c r="D212" s="20"/>
      <c r="E212" s="20"/>
      <c r="F212" s="20"/>
      <c r="G212" s="20"/>
    </row>
    <row r="213" spans="3:7" x14ac:dyDescent="0.2">
      <c r="C213" s="20"/>
      <c r="D213" s="20"/>
      <c r="E213" s="20"/>
      <c r="F213" s="20"/>
      <c r="G213" s="20"/>
    </row>
    <row r="214" spans="3:7" x14ac:dyDescent="0.2">
      <c r="C214" s="20"/>
      <c r="D214" s="20"/>
      <c r="E214" s="20"/>
      <c r="F214" s="20"/>
      <c r="G214" s="20"/>
    </row>
    <row r="215" spans="3:7" x14ac:dyDescent="0.2">
      <c r="C215" s="20"/>
      <c r="D215" s="20"/>
      <c r="E215" s="20"/>
      <c r="F215" s="20"/>
      <c r="G215" s="20"/>
    </row>
    <row r="216" spans="3:7" x14ac:dyDescent="0.2">
      <c r="C216" s="20"/>
      <c r="D216" s="20"/>
      <c r="E216" s="20"/>
      <c r="F216" s="20"/>
      <c r="G216" s="20"/>
    </row>
    <row r="217" spans="3:7" x14ac:dyDescent="0.2">
      <c r="C217" s="20"/>
      <c r="D217" s="20"/>
      <c r="E217" s="20"/>
      <c r="F217" s="20"/>
      <c r="G217" s="20"/>
    </row>
    <row r="218" spans="3:7" x14ac:dyDescent="0.2">
      <c r="C218" s="20"/>
      <c r="D218" s="20"/>
      <c r="E218" s="20"/>
      <c r="F218" s="20"/>
      <c r="G218" s="20"/>
    </row>
    <row r="219" spans="3:7" x14ac:dyDescent="0.2">
      <c r="C219" s="20"/>
      <c r="D219" s="20"/>
      <c r="E219" s="20"/>
      <c r="F219" s="20"/>
      <c r="G219" s="20"/>
    </row>
    <row r="220" spans="3:7" x14ac:dyDescent="0.2">
      <c r="C220" s="20"/>
      <c r="D220" s="20"/>
      <c r="E220" s="20"/>
      <c r="F220" s="20"/>
      <c r="G220" s="20"/>
    </row>
    <row r="221" spans="3:7" x14ac:dyDescent="0.2">
      <c r="C221" s="20"/>
      <c r="D221" s="20"/>
      <c r="E221" s="20"/>
      <c r="F221" s="20"/>
      <c r="G221" s="20"/>
    </row>
    <row r="222" spans="3:7" x14ac:dyDescent="0.2">
      <c r="C222" s="20"/>
      <c r="D222" s="20"/>
      <c r="E222" s="20"/>
      <c r="F222" s="20"/>
      <c r="G222" s="20"/>
    </row>
    <row r="223" spans="3:7" x14ac:dyDescent="0.2">
      <c r="C223" s="20"/>
      <c r="D223" s="20"/>
      <c r="E223" s="20"/>
      <c r="F223" s="20"/>
      <c r="G223" s="20"/>
    </row>
    <row r="224" spans="3:7" x14ac:dyDescent="0.2">
      <c r="C224" s="20"/>
      <c r="D224" s="20"/>
      <c r="E224" s="20"/>
      <c r="F224" s="20"/>
      <c r="G224" s="20"/>
    </row>
    <row r="225" spans="3:7" x14ac:dyDescent="0.2">
      <c r="C225" s="20"/>
      <c r="D225" s="20"/>
      <c r="E225" s="20"/>
      <c r="F225" s="20"/>
      <c r="G225" s="20"/>
    </row>
    <row r="226" spans="3:7" x14ac:dyDescent="0.2">
      <c r="C226" s="20"/>
      <c r="D226" s="20"/>
      <c r="E226" s="20"/>
      <c r="F226" s="20"/>
      <c r="G226" s="20"/>
    </row>
    <row r="227" spans="3:7" x14ac:dyDescent="0.2">
      <c r="C227" s="20"/>
      <c r="D227" s="20"/>
      <c r="E227" s="20"/>
      <c r="F227" s="20"/>
      <c r="G227" s="20"/>
    </row>
    <row r="228" spans="3:7" x14ac:dyDescent="0.2">
      <c r="C228" s="20"/>
      <c r="D228" s="20"/>
      <c r="E228" s="20"/>
      <c r="F228" s="20"/>
      <c r="G228" s="20"/>
    </row>
    <row r="229" spans="3:7" x14ac:dyDescent="0.2">
      <c r="C229" s="20"/>
      <c r="D229" s="20"/>
      <c r="E229" s="20"/>
      <c r="F229" s="20"/>
      <c r="G229" s="20"/>
    </row>
    <row r="230" spans="3:7" x14ac:dyDescent="0.2">
      <c r="C230" s="20"/>
      <c r="D230" s="20"/>
      <c r="E230" s="20"/>
      <c r="F230" s="20"/>
      <c r="G230" s="20"/>
    </row>
    <row r="231" spans="3:7" x14ac:dyDescent="0.2">
      <c r="C231" s="20"/>
      <c r="D231" s="20"/>
      <c r="E231" s="20"/>
      <c r="F231" s="20"/>
      <c r="G231" s="20"/>
    </row>
    <row r="232" spans="3:7" x14ac:dyDescent="0.2">
      <c r="C232" s="20"/>
      <c r="D232" s="20"/>
      <c r="E232" s="20"/>
      <c r="F232" s="20"/>
      <c r="G232" s="20"/>
    </row>
    <row r="233" spans="3:7" x14ac:dyDescent="0.2">
      <c r="C233" s="20"/>
      <c r="D233" s="20"/>
      <c r="E233" s="20"/>
      <c r="F233" s="20"/>
      <c r="G233" s="20"/>
    </row>
    <row r="234" spans="3:7" x14ac:dyDescent="0.2">
      <c r="C234" s="20"/>
      <c r="D234" s="20"/>
      <c r="E234" s="20"/>
      <c r="F234" s="20"/>
      <c r="G234" s="20"/>
    </row>
    <row r="235" spans="3:7" x14ac:dyDescent="0.2">
      <c r="C235" s="20"/>
      <c r="D235" s="20"/>
      <c r="E235" s="20"/>
      <c r="F235" s="20"/>
      <c r="G235" s="20"/>
    </row>
    <row r="236" spans="3:7" x14ac:dyDescent="0.2">
      <c r="C236" s="20"/>
      <c r="D236" s="20"/>
      <c r="E236" s="20"/>
      <c r="F236" s="20"/>
      <c r="G236" s="20"/>
    </row>
    <row r="237" spans="3:7" x14ac:dyDescent="0.2">
      <c r="C237" s="20"/>
      <c r="D237" s="20"/>
      <c r="E237" s="20"/>
      <c r="F237" s="20"/>
      <c r="G237" s="20"/>
    </row>
    <row r="238" spans="3:7" x14ac:dyDescent="0.2">
      <c r="C238" s="20"/>
      <c r="D238" s="20"/>
      <c r="E238" s="20"/>
      <c r="F238" s="20"/>
      <c r="G238" s="20"/>
    </row>
    <row r="239" spans="3:7" x14ac:dyDescent="0.2">
      <c r="C239" s="20"/>
      <c r="D239" s="20"/>
      <c r="E239" s="20"/>
      <c r="F239" s="20"/>
      <c r="G239" s="20"/>
    </row>
    <row r="240" spans="3:7" x14ac:dyDescent="0.2">
      <c r="C240" s="20"/>
      <c r="D240" s="20"/>
      <c r="E240" s="20"/>
      <c r="F240" s="20"/>
      <c r="G240" s="20"/>
    </row>
    <row r="241" spans="3:7" x14ac:dyDescent="0.2">
      <c r="C241" s="20"/>
      <c r="D241" s="20"/>
      <c r="E241" s="20"/>
      <c r="F241" s="20"/>
      <c r="G241" s="20"/>
    </row>
    <row r="242" spans="3:7" x14ac:dyDescent="0.2">
      <c r="C242" s="20"/>
      <c r="D242" s="20"/>
      <c r="E242" s="20"/>
      <c r="F242" s="20"/>
      <c r="G242" s="20"/>
    </row>
    <row r="243" spans="3:7" x14ac:dyDescent="0.2">
      <c r="C243" s="20"/>
      <c r="D243" s="20"/>
      <c r="E243" s="20"/>
      <c r="F243" s="20"/>
      <c r="G243" s="20"/>
    </row>
    <row r="244" spans="3:7" x14ac:dyDescent="0.2">
      <c r="C244" s="20"/>
      <c r="D244" s="20"/>
      <c r="E244" s="20"/>
      <c r="F244" s="20"/>
      <c r="G244" s="20"/>
    </row>
    <row r="245" spans="3:7" x14ac:dyDescent="0.2">
      <c r="C245" s="20"/>
      <c r="D245" s="20"/>
      <c r="E245" s="20"/>
      <c r="F245" s="20"/>
      <c r="G245" s="20"/>
    </row>
    <row r="246" spans="3:7" x14ac:dyDescent="0.2">
      <c r="C246" s="20"/>
      <c r="D246" s="20"/>
      <c r="E246" s="20"/>
      <c r="F246" s="20"/>
      <c r="G246" s="20"/>
    </row>
    <row r="247" spans="3:7" x14ac:dyDescent="0.2">
      <c r="C247" s="20"/>
      <c r="D247" s="20"/>
      <c r="E247" s="20"/>
      <c r="F247" s="20"/>
      <c r="G247" s="20"/>
    </row>
    <row r="248" spans="3:7" x14ac:dyDescent="0.2">
      <c r="C248" s="20"/>
      <c r="D248" s="20"/>
      <c r="E248" s="20"/>
      <c r="F248" s="20"/>
      <c r="G248" s="20"/>
    </row>
    <row r="249" spans="3:7" x14ac:dyDescent="0.2">
      <c r="C249" s="20"/>
      <c r="D249" s="20"/>
      <c r="E249" s="20"/>
      <c r="F249" s="20"/>
      <c r="G249" s="20"/>
    </row>
    <row r="250" spans="3:7" x14ac:dyDescent="0.2">
      <c r="C250" s="20"/>
      <c r="D250" s="20"/>
      <c r="E250" s="20"/>
      <c r="F250" s="20"/>
      <c r="G250" s="20"/>
    </row>
    <row r="251" spans="3:7" x14ac:dyDescent="0.2">
      <c r="C251" s="20"/>
      <c r="D251" s="20"/>
      <c r="E251" s="20"/>
      <c r="F251" s="20"/>
      <c r="G251" s="20"/>
    </row>
    <row r="252" spans="3:7" x14ac:dyDescent="0.2">
      <c r="C252" s="20"/>
      <c r="D252" s="20"/>
      <c r="E252" s="20"/>
      <c r="F252" s="20"/>
      <c r="G252" s="20"/>
    </row>
    <row r="253" spans="3:7" x14ac:dyDescent="0.2">
      <c r="C253" s="20"/>
      <c r="D253" s="20"/>
      <c r="E253" s="20"/>
      <c r="F253" s="20"/>
      <c r="G253" s="20"/>
    </row>
    <row r="254" spans="3:7" x14ac:dyDescent="0.2">
      <c r="C254" s="20"/>
      <c r="D254" s="20"/>
      <c r="E254" s="20"/>
      <c r="F254" s="20"/>
      <c r="G254" s="20"/>
    </row>
    <row r="255" spans="3:7" x14ac:dyDescent="0.2">
      <c r="C255" s="20"/>
      <c r="D255" s="20"/>
      <c r="E255" s="20"/>
      <c r="F255" s="20"/>
      <c r="G255" s="20"/>
    </row>
    <row r="256" spans="3:7" x14ac:dyDescent="0.2">
      <c r="C256" s="20"/>
      <c r="D256" s="20"/>
      <c r="E256" s="20"/>
      <c r="F256" s="20"/>
      <c r="G256" s="20"/>
    </row>
    <row r="257" spans="3:7" x14ac:dyDescent="0.2">
      <c r="C257" s="20"/>
      <c r="D257" s="20"/>
      <c r="E257" s="20"/>
      <c r="F257" s="20"/>
      <c r="G257" s="20"/>
    </row>
    <row r="258" spans="3:7" x14ac:dyDescent="0.2">
      <c r="C258" s="20"/>
      <c r="D258" s="20"/>
      <c r="E258" s="20"/>
      <c r="F258" s="20"/>
      <c r="G258" s="20"/>
    </row>
    <row r="259" spans="3:7" x14ac:dyDescent="0.2">
      <c r="C259" s="20"/>
      <c r="D259" s="20"/>
      <c r="E259" s="20"/>
      <c r="F259" s="20"/>
      <c r="G259" s="20"/>
    </row>
    <row r="260" spans="3:7" x14ac:dyDescent="0.2">
      <c r="C260" s="20"/>
      <c r="D260" s="20"/>
      <c r="E260" s="20"/>
      <c r="F260" s="20"/>
      <c r="G260" s="20"/>
    </row>
    <row r="261" spans="3:7" x14ac:dyDescent="0.2">
      <c r="C261" s="20"/>
      <c r="D261" s="20"/>
      <c r="E261" s="20"/>
      <c r="F261" s="20"/>
      <c r="G261" s="20"/>
    </row>
    <row r="262" spans="3:7" x14ac:dyDescent="0.2">
      <c r="C262" s="20"/>
      <c r="D262" s="20"/>
      <c r="E262" s="20"/>
      <c r="F262" s="20"/>
      <c r="G262" s="20"/>
    </row>
    <row r="263" spans="3:7" x14ac:dyDescent="0.2">
      <c r="C263" s="20"/>
      <c r="D263" s="20"/>
      <c r="E263" s="20"/>
      <c r="F263" s="20"/>
      <c r="G263" s="20"/>
    </row>
    <row r="264" spans="3:7" x14ac:dyDescent="0.2">
      <c r="C264" s="20"/>
      <c r="D264" s="20"/>
      <c r="E264" s="20"/>
      <c r="F264" s="20"/>
      <c r="G264" s="20"/>
    </row>
    <row r="265" spans="3:7" x14ac:dyDescent="0.2">
      <c r="C265" s="20"/>
      <c r="D265" s="20"/>
      <c r="E265" s="20"/>
      <c r="F265" s="20"/>
      <c r="G265" s="20"/>
    </row>
    <row r="266" spans="3:7" x14ac:dyDescent="0.2">
      <c r="C266" s="20"/>
      <c r="D266" s="20"/>
      <c r="E266" s="20"/>
      <c r="F266" s="20"/>
      <c r="G266" s="20"/>
    </row>
    <row r="267" spans="3:7" x14ac:dyDescent="0.2">
      <c r="C267" s="20"/>
      <c r="D267" s="20"/>
      <c r="E267" s="20"/>
      <c r="F267" s="20"/>
      <c r="G267" s="20"/>
    </row>
    <row r="268" spans="3:7" x14ac:dyDescent="0.2">
      <c r="C268" s="20"/>
      <c r="D268" s="20"/>
      <c r="E268" s="20"/>
      <c r="F268" s="20"/>
      <c r="G268" s="20"/>
    </row>
    <row r="269" spans="3:7" x14ac:dyDescent="0.2">
      <c r="C269" s="20"/>
      <c r="D269" s="20"/>
      <c r="E269" s="20"/>
      <c r="F269" s="20"/>
      <c r="G269" s="20"/>
    </row>
    <row r="270" spans="3:7" x14ac:dyDescent="0.2">
      <c r="C270" s="20"/>
      <c r="D270" s="20"/>
      <c r="E270" s="20"/>
      <c r="F270" s="20"/>
      <c r="G270" s="20"/>
    </row>
    <row r="271" spans="3:7" x14ac:dyDescent="0.2">
      <c r="C271" s="20"/>
      <c r="D271" s="20"/>
      <c r="E271" s="20"/>
      <c r="F271" s="20"/>
      <c r="G271" s="20"/>
    </row>
    <row r="272" spans="3:7" x14ac:dyDescent="0.2">
      <c r="C272" s="20"/>
      <c r="D272" s="20"/>
      <c r="E272" s="20"/>
      <c r="F272" s="20"/>
      <c r="G272" s="20"/>
    </row>
    <row r="273" spans="3:7" x14ac:dyDescent="0.2">
      <c r="C273" s="20"/>
      <c r="D273" s="20"/>
      <c r="E273" s="20"/>
      <c r="F273" s="20"/>
      <c r="G273" s="20"/>
    </row>
    <row r="274" spans="3:7" x14ac:dyDescent="0.2">
      <c r="C274" s="20"/>
      <c r="D274" s="20"/>
      <c r="E274" s="20"/>
      <c r="F274" s="20"/>
      <c r="G274" s="20"/>
    </row>
    <row r="275" spans="3:7" x14ac:dyDescent="0.2">
      <c r="C275" s="20"/>
      <c r="D275" s="20"/>
      <c r="E275" s="20"/>
      <c r="F275" s="20"/>
      <c r="G275" s="20"/>
    </row>
    <row r="276" spans="3:7" x14ac:dyDescent="0.2">
      <c r="C276" s="20"/>
      <c r="D276" s="20"/>
      <c r="E276" s="20"/>
      <c r="F276" s="20"/>
      <c r="G276" s="20"/>
    </row>
    <row r="277" spans="3:7" x14ac:dyDescent="0.2">
      <c r="C277" s="20"/>
      <c r="D277" s="20"/>
      <c r="E277" s="20"/>
      <c r="F277" s="20"/>
      <c r="G277" s="20"/>
    </row>
    <row r="278" spans="3:7" x14ac:dyDescent="0.2">
      <c r="C278" s="20"/>
      <c r="D278" s="20"/>
      <c r="E278" s="20"/>
      <c r="F278" s="20"/>
      <c r="G278" s="20"/>
    </row>
    <row r="279" spans="3:7" x14ac:dyDescent="0.2">
      <c r="C279" s="20"/>
      <c r="D279" s="20"/>
      <c r="E279" s="20"/>
      <c r="F279" s="20"/>
      <c r="G279" s="20"/>
    </row>
    <row r="280" spans="3:7" x14ac:dyDescent="0.2">
      <c r="C280" s="20"/>
      <c r="D280" s="20"/>
      <c r="E280" s="20"/>
      <c r="F280" s="20"/>
      <c r="G280" s="20"/>
    </row>
    <row r="281" spans="3:7" x14ac:dyDescent="0.2">
      <c r="C281" s="20"/>
      <c r="D281" s="20"/>
      <c r="E281" s="20"/>
      <c r="F281" s="20"/>
      <c r="G281" s="20"/>
    </row>
    <row r="282" spans="3:7" x14ac:dyDescent="0.2">
      <c r="C282" s="20"/>
      <c r="D282" s="20"/>
      <c r="E282" s="20"/>
      <c r="F282" s="20"/>
      <c r="G282" s="20"/>
    </row>
    <row r="283" spans="3:7" x14ac:dyDescent="0.2">
      <c r="C283" s="20"/>
      <c r="D283" s="20"/>
      <c r="E283" s="20"/>
      <c r="F283" s="20"/>
      <c r="G283" s="20"/>
    </row>
    <row r="284" spans="3:7" x14ac:dyDescent="0.2">
      <c r="C284" s="20"/>
      <c r="D284" s="20"/>
      <c r="E284" s="20"/>
      <c r="F284" s="20"/>
      <c r="G284" s="20"/>
    </row>
    <row r="285" spans="3:7" x14ac:dyDescent="0.2">
      <c r="C285" s="20"/>
      <c r="D285" s="20"/>
      <c r="E285" s="20"/>
      <c r="F285" s="20"/>
      <c r="G285" s="20"/>
    </row>
    <row r="286" spans="3:7" x14ac:dyDescent="0.2">
      <c r="C286" s="20"/>
      <c r="D286" s="20"/>
      <c r="E286" s="20"/>
      <c r="F286" s="20"/>
      <c r="G286" s="20"/>
    </row>
    <row r="287" spans="3:7" x14ac:dyDescent="0.2">
      <c r="C287" s="20"/>
      <c r="D287" s="20"/>
      <c r="E287" s="20"/>
      <c r="F287" s="20"/>
      <c r="G287" s="20"/>
    </row>
    <row r="288" spans="3:7" x14ac:dyDescent="0.2">
      <c r="C288" s="20"/>
      <c r="D288" s="20"/>
      <c r="E288" s="20"/>
      <c r="F288" s="20"/>
      <c r="G288" s="20"/>
    </row>
    <row r="289" spans="3:7" x14ac:dyDescent="0.2">
      <c r="C289" s="20"/>
      <c r="D289" s="20"/>
      <c r="E289" s="20"/>
      <c r="F289" s="20"/>
      <c r="G289" s="20"/>
    </row>
    <row r="290" spans="3:7" x14ac:dyDescent="0.2">
      <c r="C290" s="20"/>
      <c r="D290" s="20"/>
      <c r="E290" s="20"/>
      <c r="F290" s="20"/>
      <c r="G290" s="20"/>
    </row>
    <row r="291" spans="3:7" x14ac:dyDescent="0.2">
      <c r="C291" s="20"/>
      <c r="D291" s="20"/>
      <c r="E291" s="20"/>
      <c r="F291" s="20"/>
      <c r="G291" s="20"/>
    </row>
    <row r="292" spans="3:7" x14ac:dyDescent="0.2">
      <c r="C292" s="20"/>
      <c r="D292" s="20"/>
      <c r="E292" s="20"/>
      <c r="F292" s="20"/>
      <c r="G292" s="20"/>
    </row>
    <row r="293" spans="3:7" x14ac:dyDescent="0.2">
      <c r="C293" s="20"/>
      <c r="D293" s="20"/>
      <c r="E293" s="20"/>
      <c r="F293" s="20"/>
      <c r="G293" s="20"/>
    </row>
    <row r="294" spans="3:7" x14ac:dyDescent="0.2">
      <c r="C294" s="20"/>
      <c r="D294" s="20"/>
      <c r="E294" s="20"/>
      <c r="F294" s="20"/>
      <c r="G294" s="20"/>
    </row>
    <row r="295" spans="3:7" x14ac:dyDescent="0.2">
      <c r="C295" s="20"/>
      <c r="D295" s="20"/>
      <c r="E295" s="20"/>
      <c r="F295" s="20"/>
      <c r="G295" s="20"/>
    </row>
    <row r="296" spans="3:7" x14ac:dyDescent="0.2">
      <c r="C296" s="20"/>
      <c r="D296" s="20"/>
      <c r="E296" s="20"/>
      <c r="F296" s="20"/>
      <c r="G296" s="20"/>
    </row>
    <row r="297" spans="3:7" x14ac:dyDescent="0.2">
      <c r="C297" s="20"/>
      <c r="D297" s="20"/>
      <c r="E297" s="20"/>
      <c r="F297" s="20"/>
      <c r="G297" s="20"/>
    </row>
    <row r="298" spans="3:7" x14ac:dyDescent="0.2">
      <c r="C298" s="20"/>
      <c r="D298" s="20"/>
      <c r="E298" s="20"/>
      <c r="F298" s="20"/>
      <c r="G298" s="20"/>
    </row>
    <row r="299" spans="3:7" x14ac:dyDescent="0.2">
      <c r="C299" s="20"/>
      <c r="D299" s="20"/>
      <c r="E299" s="20"/>
      <c r="F299" s="20"/>
      <c r="G299" s="20"/>
    </row>
    <row r="300" spans="3:7" x14ac:dyDescent="0.2">
      <c r="C300" s="20"/>
      <c r="D300" s="20"/>
      <c r="E300" s="20"/>
      <c r="F300" s="20"/>
      <c r="G300" s="20"/>
    </row>
    <row r="301" spans="3:7" x14ac:dyDescent="0.2">
      <c r="C301" s="20"/>
      <c r="D301" s="20"/>
      <c r="E301" s="20"/>
      <c r="F301" s="20"/>
      <c r="G301" s="20"/>
    </row>
    <row r="302" spans="3:7" x14ac:dyDescent="0.2">
      <c r="C302" s="20"/>
      <c r="D302" s="20"/>
      <c r="E302" s="20"/>
      <c r="F302" s="20"/>
      <c r="G302" s="20"/>
    </row>
    <row r="303" spans="3:7" x14ac:dyDescent="0.2">
      <c r="C303" s="20"/>
      <c r="D303" s="20"/>
      <c r="E303" s="20"/>
      <c r="F303" s="20"/>
      <c r="G303" s="20"/>
    </row>
    <row r="304" spans="3:7" x14ac:dyDescent="0.2">
      <c r="C304" s="20"/>
      <c r="D304" s="20"/>
      <c r="E304" s="20"/>
      <c r="F304" s="20"/>
      <c r="G304" s="20"/>
    </row>
    <row r="305" spans="3:7" x14ac:dyDescent="0.2">
      <c r="C305" s="20"/>
      <c r="D305" s="20"/>
      <c r="E305" s="20"/>
      <c r="F305" s="20"/>
      <c r="G305" s="20"/>
    </row>
    <row r="306" spans="3:7" x14ac:dyDescent="0.2">
      <c r="C306" s="20"/>
      <c r="D306" s="20"/>
      <c r="E306" s="20"/>
      <c r="F306" s="20"/>
      <c r="G306" s="20"/>
    </row>
    <row r="307" spans="3:7" x14ac:dyDescent="0.2">
      <c r="C307" s="20"/>
      <c r="D307" s="20"/>
      <c r="E307" s="20"/>
      <c r="F307" s="20"/>
      <c r="G307" s="20"/>
    </row>
    <row r="308" spans="3:7" x14ac:dyDescent="0.2">
      <c r="C308" s="20"/>
      <c r="D308" s="20"/>
      <c r="E308" s="20"/>
      <c r="F308" s="20"/>
      <c r="G308" s="20"/>
    </row>
    <row r="309" spans="3:7" x14ac:dyDescent="0.2">
      <c r="C309" s="20"/>
      <c r="D309" s="20"/>
      <c r="E309" s="20"/>
      <c r="F309" s="20"/>
      <c r="G309" s="20"/>
    </row>
    <row r="310" spans="3:7" x14ac:dyDescent="0.2">
      <c r="C310" s="20"/>
      <c r="D310" s="20"/>
      <c r="E310" s="20"/>
      <c r="F310" s="20"/>
      <c r="G310" s="20"/>
    </row>
    <row r="311" spans="3:7" x14ac:dyDescent="0.2">
      <c r="C311" s="20"/>
      <c r="D311" s="20"/>
      <c r="E311" s="20"/>
      <c r="F311" s="20"/>
      <c r="G311" s="20"/>
    </row>
    <row r="312" spans="3:7" x14ac:dyDescent="0.2">
      <c r="C312" s="20"/>
      <c r="D312" s="20"/>
      <c r="E312" s="20"/>
      <c r="F312" s="20"/>
      <c r="G312" s="20"/>
    </row>
    <row r="313" spans="3:7" x14ac:dyDescent="0.2">
      <c r="C313" s="20"/>
      <c r="D313" s="20"/>
      <c r="E313" s="20"/>
      <c r="F313" s="20"/>
      <c r="G313" s="20"/>
    </row>
    <row r="314" spans="3:7" x14ac:dyDescent="0.2">
      <c r="C314" s="20"/>
      <c r="D314" s="20"/>
      <c r="E314" s="20"/>
      <c r="F314" s="20"/>
      <c r="G314" s="20"/>
    </row>
    <row r="315" spans="3:7" x14ac:dyDescent="0.2">
      <c r="C315" s="20"/>
      <c r="D315" s="20"/>
      <c r="E315" s="20"/>
      <c r="F315" s="20"/>
      <c r="G315" s="20"/>
    </row>
    <row r="316" spans="3:7" x14ac:dyDescent="0.2">
      <c r="C316" s="20"/>
      <c r="D316" s="20"/>
      <c r="E316" s="20"/>
      <c r="F316" s="20"/>
      <c r="G316" s="20"/>
    </row>
    <row r="317" spans="3:7" x14ac:dyDescent="0.2">
      <c r="C317" s="20"/>
      <c r="D317" s="20"/>
      <c r="E317" s="20"/>
      <c r="F317" s="20"/>
      <c r="G317" s="20"/>
    </row>
    <row r="318" spans="3:7" x14ac:dyDescent="0.2">
      <c r="C318" s="20"/>
      <c r="D318" s="20"/>
      <c r="E318" s="20"/>
      <c r="F318" s="20"/>
      <c r="G318" s="20"/>
    </row>
    <row r="319" spans="3:7" x14ac:dyDescent="0.2">
      <c r="C319" s="20"/>
      <c r="D319" s="20"/>
      <c r="E319" s="20"/>
      <c r="F319" s="20"/>
      <c r="G319" s="20"/>
    </row>
    <row r="320" spans="3:7" x14ac:dyDescent="0.2">
      <c r="C320" s="20"/>
      <c r="D320" s="20"/>
      <c r="E320" s="20"/>
      <c r="F320" s="20"/>
      <c r="G320" s="20"/>
    </row>
  </sheetData>
  <dataValidations disablePrompts="1" count="2">
    <dataValidation type="list" showInputMessage="1" showErrorMessage="1" sqref="I3:I7" xr:uid="{7B22BFC1-8980-4B47-B56E-8F5C326A95D5}">
      <formula1>Kommune</formula1>
    </dataValidation>
    <dataValidation type="list" showInputMessage="1" showErrorMessage="1" sqref="I8" xr:uid="{98D58899-6344-4E1F-9894-F76F9F1A231F}">
      <formula1>Løntrin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C7ADC-2D71-4B9B-AD36-D603CCBCCB1C}">
  <dimension ref="A1:M59"/>
  <sheetViews>
    <sheetView tabSelected="1" workbookViewId="0">
      <selection activeCell="E9" sqref="E9"/>
    </sheetView>
  </sheetViews>
  <sheetFormatPr defaultColWidth="8.7109375" defaultRowHeight="12.75" x14ac:dyDescent="0.2"/>
  <cols>
    <col min="1" max="1" width="8.7109375" style="14"/>
    <col min="2" max="2" width="25" style="14" customWidth="1"/>
    <col min="3" max="3" width="11.28515625" style="14" customWidth="1"/>
    <col min="4" max="7" width="10.85546875" style="14" customWidth="1"/>
    <col min="8" max="8" width="8.7109375" style="14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6384" width="8.7109375" style="14"/>
  </cols>
  <sheetData>
    <row r="1" spans="1:13" x14ac:dyDescent="0.2">
      <c r="A1" s="1" t="s">
        <v>82</v>
      </c>
    </row>
    <row r="2" spans="1:13" x14ac:dyDescent="0.2">
      <c r="A2" s="2" t="s">
        <v>71</v>
      </c>
    </row>
    <row r="3" spans="1:13" x14ac:dyDescent="0.2">
      <c r="A3" s="2"/>
    </row>
    <row r="4" spans="1:13" ht="13.5" thickBot="1" x14ac:dyDescent="0.25">
      <c r="A4" s="25" t="s">
        <v>77</v>
      </c>
    </row>
    <row r="5" spans="1:13" ht="13.5" thickBot="1" x14ac:dyDescent="0.25">
      <c r="A5" s="14" t="s">
        <v>78</v>
      </c>
      <c r="D5" s="26"/>
    </row>
    <row r="6" spans="1:13" ht="13.5" thickBot="1" x14ac:dyDescent="0.25">
      <c r="A6" s="14" t="s">
        <v>79</v>
      </c>
      <c r="D6" s="27">
        <f>+D5*(100%+D7)</f>
        <v>0</v>
      </c>
    </row>
    <row r="7" spans="1:13" x14ac:dyDescent="0.2">
      <c r="A7" s="14" t="s">
        <v>80</v>
      </c>
      <c r="D7" s="24">
        <f>+'Løntabel oktober 2018'!D7</f>
        <v>2.0299999999999999E-2</v>
      </c>
    </row>
    <row r="9" spans="1:13" x14ac:dyDescent="0.2">
      <c r="A9" s="14" t="s">
        <v>1</v>
      </c>
      <c r="D9" s="15">
        <v>5.5E-2</v>
      </c>
    </row>
    <row r="10" spans="1:13" x14ac:dyDescent="0.2">
      <c r="A10" s="14" t="s">
        <v>2</v>
      </c>
      <c r="D10" s="15">
        <v>0.11</v>
      </c>
    </row>
    <row r="13" spans="1:13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A15" s="2"/>
      <c r="B15" s="1" t="s">
        <v>9</v>
      </c>
      <c r="C15" s="2"/>
      <c r="D15" s="2"/>
      <c r="E15" s="2"/>
      <c r="F15" s="2"/>
      <c r="G15" s="2"/>
    </row>
    <row r="16" spans="1:13" x14ac:dyDescent="0.2">
      <c r="A16" s="4">
        <v>19</v>
      </c>
      <c r="B16" s="5" t="s">
        <v>10</v>
      </c>
      <c r="C16" s="6">
        <f>+'Løntabel oktober 2018'!C15/160.33</f>
        <v>153.35340699925331</v>
      </c>
      <c r="D16" s="6">
        <f>+'Løntabel oktober 2018'!D15/160.33</f>
        <v>155.86475627393361</v>
      </c>
      <c r="E16" s="6">
        <f>+'Løntabel oktober 2018'!E15/160.33</f>
        <v>157.60349064495003</v>
      </c>
      <c r="F16" s="6">
        <f>+'Løntabel oktober 2018'!F15/160.33</f>
        <v>160.11491160675484</v>
      </c>
      <c r="G16" s="6">
        <f>+'Løntabel oktober 2018'!G15/160.33</f>
        <v>161.85371907301891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">
      <c r="A17" s="2"/>
      <c r="B17" s="14" t="s">
        <v>16</v>
      </c>
      <c r="C17" s="16">
        <f>C16*$D$9</f>
        <v>8.4344373849589314</v>
      </c>
      <c r="D17" s="16">
        <f>D16*$D$9</f>
        <v>8.5725615950663485</v>
      </c>
      <c r="E17" s="16">
        <f>E16*$D$9</f>
        <v>8.6681919854722516</v>
      </c>
      <c r="F17" s="16">
        <f>F16*$D$9</f>
        <v>8.8063201383715164</v>
      </c>
      <c r="G17" s="16">
        <f>G16*$D$9</f>
        <v>8.9019545490160397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</row>
    <row r="18" spans="1:13" x14ac:dyDescent="0.2">
      <c r="A18" s="2"/>
      <c r="B18" s="14" t="s">
        <v>22</v>
      </c>
      <c r="C18" s="16">
        <f>C16-C17</f>
        <v>144.91896961429438</v>
      </c>
      <c r="D18" s="16">
        <f>D16-D17</f>
        <v>147.29219467886725</v>
      </c>
      <c r="E18" s="16">
        <f>E16-E17</f>
        <v>148.93529865947778</v>
      </c>
      <c r="F18" s="16">
        <f>F16-F17</f>
        <v>151.30859146838333</v>
      </c>
      <c r="G18" s="16">
        <f>G16-G17</f>
        <v>152.95176452400287</v>
      </c>
      <c r="I18" s="2" t="s">
        <v>23</v>
      </c>
      <c r="J18" s="8" t="s">
        <v>24</v>
      </c>
      <c r="K18" s="2" t="s">
        <v>25</v>
      </c>
      <c r="L18" s="14" t="s">
        <v>26</v>
      </c>
    </row>
    <row r="19" spans="1:13" x14ac:dyDescent="0.2">
      <c r="A19" s="2"/>
      <c r="B19" s="14" t="s">
        <v>27</v>
      </c>
      <c r="C19" s="16">
        <f>C16*$D$10</f>
        <v>16.868874769917863</v>
      </c>
      <c r="D19" s="16">
        <f>D16*$D$10</f>
        <v>17.145123190132697</v>
      </c>
      <c r="E19" s="16">
        <f>E16*$D$10</f>
        <v>17.336383970944503</v>
      </c>
      <c r="F19" s="16">
        <f>F16*$D$10</f>
        <v>17.612640276743033</v>
      </c>
      <c r="G19" s="16">
        <f>G16*$D$10</f>
        <v>17.803909098032079</v>
      </c>
      <c r="I19" s="2"/>
      <c r="J19" s="8"/>
      <c r="K19" s="2"/>
    </row>
    <row r="20" spans="1:13" x14ac:dyDescent="0.2">
      <c r="A20" s="2"/>
      <c r="B20" s="1"/>
      <c r="C20" s="2"/>
      <c r="D20" s="2"/>
      <c r="E20" s="2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</row>
    <row r="21" spans="1:13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</row>
    <row r="22" spans="1:13" x14ac:dyDescent="0.2">
      <c r="A22" s="4">
        <v>24</v>
      </c>
      <c r="B22" s="5" t="s">
        <v>10</v>
      </c>
      <c r="C22" s="6">
        <f>+'Løntabel oktober 2018'!C21/160.33</f>
        <v>165.5153377774501</v>
      </c>
      <c r="D22" s="6">
        <f>+'Løntabel oktober 2018'!D21/160.33</f>
        <v>168.01122355023855</v>
      </c>
      <c r="E22" s="6">
        <f>+'Løntabel oktober 2018'!E21/160.33</f>
        <v>169.73946418427238</v>
      </c>
      <c r="F22" s="6">
        <f>+'Løntabel oktober 2018'!F21/160.33</f>
        <v>172.23534995706081</v>
      </c>
      <c r="G22" s="6">
        <f>+'Løntabel oktober 2018'!G21/160.33</f>
        <v>173.96292065992321</v>
      </c>
      <c r="I22" s="9" t="s">
        <v>38</v>
      </c>
      <c r="J22" s="8" t="s">
        <v>39</v>
      </c>
      <c r="K22" s="2" t="s">
        <v>40</v>
      </c>
      <c r="L22" s="14" t="s">
        <v>41</v>
      </c>
    </row>
    <row r="23" spans="1:13" x14ac:dyDescent="0.2">
      <c r="A23" s="2"/>
      <c r="B23" s="2" t="s">
        <v>16</v>
      </c>
      <c r="C23" s="16">
        <f>C22*$D$9</f>
        <v>9.1033435777597553</v>
      </c>
      <c r="D23" s="16">
        <f>D22*$D$9</f>
        <v>9.2406172952631209</v>
      </c>
      <c r="E23" s="16">
        <f>E22*$D$9</f>
        <v>9.3356705301349816</v>
      </c>
      <c r="F23" s="16">
        <f>F22*$D$9</f>
        <v>9.4729442476383436</v>
      </c>
      <c r="G23" s="16">
        <f>G22*$D$9</f>
        <v>9.5679606362957763</v>
      </c>
      <c r="I23" s="9" t="s">
        <v>42</v>
      </c>
      <c r="K23" s="2" t="s">
        <v>43</v>
      </c>
      <c r="L23" s="2" t="s">
        <v>44</v>
      </c>
    </row>
    <row r="24" spans="1:13" x14ac:dyDescent="0.2">
      <c r="A24" s="2"/>
      <c r="B24" s="2" t="s">
        <v>22</v>
      </c>
      <c r="C24" s="16">
        <f>C22-C23</f>
        <v>156.41199419969035</v>
      </c>
      <c r="D24" s="16">
        <f>D22-D23</f>
        <v>158.77060625497543</v>
      </c>
      <c r="E24" s="16">
        <f>E22-E23</f>
        <v>160.40379365413739</v>
      </c>
      <c r="F24" s="16">
        <f>F22-F23</f>
        <v>162.76240570942247</v>
      </c>
      <c r="G24" s="16">
        <f>G22-G23</f>
        <v>164.39496002362745</v>
      </c>
      <c r="I24" s="9"/>
      <c r="K24" s="2"/>
      <c r="L24" s="2"/>
    </row>
    <row r="25" spans="1:13" x14ac:dyDescent="0.2">
      <c r="A25" s="2"/>
      <c r="B25" s="2" t="s">
        <v>27</v>
      </c>
      <c r="C25" s="16">
        <f>C22*$D$10</f>
        <v>18.206687155519511</v>
      </c>
      <c r="D25" s="16">
        <f>D22*$D$10</f>
        <v>18.481234590526242</v>
      </c>
      <c r="E25" s="16">
        <f>E22*$D$10</f>
        <v>18.671341060269963</v>
      </c>
      <c r="F25" s="16">
        <f>F22*$D$10</f>
        <v>18.945888495276687</v>
      </c>
      <c r="G25" s="16">
        <f>G22*$D$10</f>
        <v>19.135921272591553</v>
      </c>
      <c r="I25" s="9" t="s">
        <v>45</v>
      </c>
      <c r="K25" s="14" t="s">
        <v>46</v>
      </c>
      <c r="L25" s="14" t="s">
        <v>47</v>
      </c>
    </row>
    <row r="26" spans="1:13" x14ac:dyDescent="0.2">
      <c r="A26" s="2"/>
      <c r="B26" s="2"/>
      <c r="C26" s="16"/>
      <c r="D26" s="16"/>
      <c r="E26" s="16"/>
      <c r="F26" s="16"/>
      <c r="G26" s="16"/>
      <c r="I26" s="9" t="s">
        <v>48</v>
      </c>
      <c r="K26" s="14" t="s">
        <v>49</v>
      </c>
      <c r="L26" s="17" t="s">
        <v>50</v>
      </c>
    </row>
    <row r="27" spans="1:13" x14ac:dyDescent="0.2">
      <c r="A27" s="4">
        <v>25</v>
      </c>
      <c r="B27" s="5" t="s">
        <v>10</v>
      </c>
      <c r="C27" s="6">
        <f>+'Løntabel oktober 2018'!C26/160.33</f>
        <v>168.18304024230264</v>
      </c>
      <c r="D27" s="6">
        <f>+'Løntabel oktober 2018'!D26/160.33</f>
        <v>170.60080190213534</v>
      </c>
      <c r="E27" s="6">
        <f>+'Løntabel oktober 2018'!E26/160.33</f>
        <v>172.27444723631282</v>
      </c>
      <c r="F27" s="6">
        <f>+'Løntabel oktober 2018'!F26/160.33</f>
        <v>174.69347360757641</v>
      </c>
      <c r="G27" s="6">
        <f>+'Løntabel oktober 2018'!G26/160.33</f>
        <v>176.36705180464236</v>
      </c>
      <c r="I27" s="9" t="s">
        <v>51</v>
      </c>
      <c r="L27" s="17" t="s">
        <v>52</v>
      </c>
    </row>
    <row r="28" spans="1:13" x14ac:dyDescent="0.2">
      <c r="A28" s="2"/>
      <c r="B28" s="2" t="s">
        <v>16</v>
      </c>
      <c r="C28" s="16">
        <f>C27*$D$9</f>
        <v>9.2500672133266448</v>
      </c>
      <c r="D28" s="16">
        <f>D27*$D$9</f>
        <v>9.3830441046174435</v>
      </c>
      <c r="E28" s="16">
        <f>E27*$D$9</f>
        <v>9.4750945979972059</v>
      </c>
      <c r="F28" s="16">
        <f>F27*$D$9</f>
        <v>9.6081410484167034</v>
      </c>
      <c r="G28" s="16">
        <f>G27*$D$9</f>
        <v>9.7001878492553306</v>
      </c>
      <c r="I28" s="12" t="s">
        <v>53</v>
      </c>
      <c r="L28" s="17" t="s">
        <v>54</v>
      </c>
    </row>
    <row r="29" spans="1:13" x14ac:dyDescent="0.2">
      <c r="A29" s="2"/>
      <c r="B29" s="2" t="s">
        <v>22</v>
      </c>
      <c r="C29" s="16">
        <f>C27-C28</f>
        <v>158.93297302897599</v>
      </c>
      <c r="D29" s="16">
        <f>D27-D28</f>
        <v>161.21775779751789</v>
      </c>
      <c r="E29" s="16">
        <f>E27-E28</f>
        <v>162.79935263831561</v>
      </c>
      <c r="F29" s="16">
        <f>F27-F28</f>
        <v>165.0853325591597</v>
      </c>
      <c r="G29" s="16">
        <f>G27-G28</f>
        <v>166.66686395538702</v>
      </c>
      <c r="I29" s="12"/>
      <c r="L29" s="17"/>
    </row>
    <row r="30" spans="1:13" x14ac:dyDescent="0.2">
      <c r="A30" s="2"/>
      <c r="B30" s="2" t="s">
        <v>27</v>
      </c>
      <c r="C30" s="16">
        <f>C27*$D$10</f>
        <v>18.50013442665329</v>
      </c>
      <c r="D30" s="16">
        <f>D27*$D$10</f>
        <v>18.766088209234887</v>
      </c>
      <c r="E30" s="16">
        <f>E27*$D$10</f>
        <v>18.950189195994412</v>
      </c>
      <c r="F30" s="16">
        <f>F27*$D$10</f>
        <v>19.216282096833407</v>
      </c>
      <c r="G30" s="16">
        <f>G27*$D$10</f>
        <v>19.400375698510661</v>
      </c>
      <c r="I30" s="12" t="s">
        <v>55</v>
      </c>
      <c r="L30" s="13" t="s">
        <v>56</v>
      </c>
    </row>
    <row r="31" spans="1:13" x14ac:dyDescent="0.2">
      <c r="A31" s="2"/>
      <c r="B31" s="2"/>
      <c r="C31" s="16"/>
      <c r="D31" s="16"/>
      <c r="E31" s="16"/>
      <c r="F31" s="16"/>
      <c r="G31" s="16"/>
      <c r="I31" s="12" t="s">
        <v>57</v>
      </c>
      <c r="L31" s="17" t="s">
        <v>58</v>
      </c>
    </row>
    <row r="32" spans="1:13" x14ac:dyDescent="0.2">
      <c r="A32" s="4">
        <v>26</v>
      </c>
      <c r="B32" s="5" t="s">
        <v>10</v>
      </c>
      <c r="C32" s="6">
        <f>+'Løntabel oktober 2018'!C31/160.33</f>
        <v>170.91210077963888</v>
      </c>
      <c r="D32" s="6">
        <f>+'Løntabel oktober 2018'!D31/160.33</f>
        <v>173.24737070252726</v>
      </c>
      <c r="E32" s="6">
        <f>+'Løntabel oktober 2018'!E31/160.33</f>
        <v>174.86326292329986</v>
      </c>
      <c r="F32" s="6">
        <f>+'Løntabel oktober 2018'!F31/160.33</f>
        <v>177.19802749123036</v>
      </c>
      <c r="G32" s="6">
        <f>+'Løntabel oktober 2018'!G31/160.33</f>
        <v>178.81397792143053</v>
      </c>
      <c r="L32" s="17" t="s">
        <v>59</v>
      </c>
    </row>
    <row r="33" spans="1:12" x14ac:dyDescent="0.2">
      <c r="A33" s="2"/>
      <c r="B33" s="2" t="s">
        <v>16</v>
      </c>
      <c r="C33" s="16">
        <f>C32*$D$9</f>
        <v>9.4001655428801385</v>
      </c>
      <c r="D33" s="16">
        <f>D32*$D$9</f>
        <v>9.528605388638999</v>
      </c>
      <c r="E33" s="16">
        <f>E32*$D$9</f>
        <v>9.6174794607814924</v>
      </c>
      <c r="F33" s="16">
        <f>F32*$D$9</f>
        <v>9.7458915120176695</v>
      </c>
      <c r="G33" s="16">
        <f>G32*$D$9</f>
        <v>9.8347687856786798</v>
      </c>
      <c r="L33" s="17" t="s">
        <v>60</v>
      </c>
    </row>
    <row r="34" spans="1:12" x14ac:dyDescent="0.2">
      <c r="A34" s="2"/>
      <c r="B34" s="2" t="s">
        <v>22</v>
      </c>
      <c r="C34" s="16">
        <f>C32-C33</f>
        <v>161.51193523675875</v>
      </c>
      <c r="D34" s="16">
        <f>D32-D33</f>
        <v>163.71876531388827</v>
      </c>
      <c r="E34" s="16">
        <f>E32-E33</f>
        <v>165.24578346251838</v>
      </c>
      <c r="F34" s="16">
        <f>F32-F33</f>
        <v>167.4521359792127</v>
      </c>
      <c r="G34" s="16">
        <f>G32-G33</f>
        <v>168.97920913575186</v>
      </c>
      <c r="L34" s="17" t="s">
        <v>61</v>
      </c>
    </row>
    <row r="35" spans="1:12" x14ac:dyDescent="0.2">
      <c r="A35" s="2"/>
      <c r="B35" s="2" t="s">
        <v>27</v>
      </c>
      <c r="C35" s="16">
        <f>C32*$D$10</f>
        <v>18.800331085760277</v>
      </c>
      <c r="D35" s="16">
        <f>D32*$D$10</f>
        <v>19.057210777277998</v>
      </c>
      <c r="E35" s="16">
        <f>E32*$D$10</f>
        <v>19.234958921562985</v>
      </c>
      <c r="F35" s="16">
        <f>F32*$D$10</f>
        <v>19.491783024035339</v>
      </c>
      <c r="G35" s="16">
        <f>G32*$D$10</f>
        <v>19.66953757135736</v>
      </c>
      <c r="L35" s="17" t="s">
        <v>62</v>
      </c>
    </row>
    <row r="36" spans="1:12" x14ac:dyDescent="0.2">
      <c r="A36" s="2"/>
      <c r="B36" s="2"/>
      <c r="C36" s="16"/>
      <c r="D36" s="16"/>
      <c r="E36" s="16"/>
      <c r="F36" s="16"/>
      <c r="G36" s="16"/>
      <c r="L36" s="14" t="s">
        <v>63</v>
      </c>
    </row>
    <row r="37" spans="1:12" x14ac:dyDescent="0.2">
      <c r="A37" s="4">
        <v>28</v>
      </c>
      <c r="B37" s="5" t="s">
        <v>10</v>
      </c>
      <c r="C37" s="6">
        <f>+'Løntabel oktober 2018'!C36/160.33</f>
        <v>176.55683211149787</v>
      </c>
      <c r="D37" s="6">
        <f>+'Løntabel oktober 2018'!D36/160.33</f>
        <v>178.70668935151926</v>
      </c>
      <c r="E37" s="6">
        <f>+'Løntabel oktober 2018'!E36/160.33</f>
        <v>180.19492200282971</v>
      </c>
      <c r="F37" s="6">
        <f>+'Løntabel oktober 2018'!F36/160.33</f>
        <v>182.34477924285108</v>
      </c>
      <c r="G37" s="6">
        <f>+'Løntabel oktober 2018'!G36/160.33</f>
        <v>183.83244832977587</v>
      </c>
      <c r="L37" s="14" t="s">
        <v>64</v>
      </c>
    </row>
    <row r="38" spans="1:12" x14ac:dyDescent="0.2">
      <c r="A38" s="2"/>
      <c r="B38" s="2" t="s">
        <v>16</v>
      </c>
      <c r="C38" s="16">
        <f>C37*$D$9</f>
        <v>9.7106257661323827</v>
      </c>
      <c r="D38" s="16">
        <f>D37*$D$9</f>
        <v>9.8288679143335589</v>
      </c>
      <c r="E38" s="16">
        <f>E37*$D$9</f>
        <v>9.9107207101556352</v>
      </c>
      <c r="F38" s="16">
        <f>F37*$D$9</f>
        <v>10.02896285835681</v>
      </c>
      <c r="G38" s="16">
        <f>G37*$D$9</f>
        <v>10.110784658137673</v>
      </c>
      <c r="L38" s="2" t="s">
        <v>65</v>
      </c>
    </row>
    <row r="39" spans="1:12" x14ac:dyDescent="0.2">
      <c r="A39" s="2"/>
      <c r="B39" s="2" t="s">
        <v>22</v>
      </c>
      <c r="C39" s="16">
        <f>C37-C38</f>
        <v>166.84620634536549</v>
      </c>
      <c r="D39" s="16">
        <f>D37-D38</f>
        <v>168.8778214371857</v>
      </c>
      <c r="E39" s="16">
        <f>E37-E38</f>
        <v>170.28420129267408</v>
      </c>
      <c r="F39" s="16">
        <f>F37-F38</f>
        <v>172.31581638449427</v>
      </c>
      <c r="G39" s="16">
        <f>G37-G38</f>
        <v>173.7216636716382</v>
      </c>
      <c r="L39" s="14" t="s">
        <v>66</v>
      </c>
    </row>
    <row r="40" spans="1:12" x14ac:dyDescent="0.2">
      <c r="A40" s="2"/>
      <c r="B40" s="2" t="s">
        <v>27</v>
      </c>
      <c r="C40" s="16">
        <f>C37*$D$10</f>
        <v>19.421251532264765</v>
      </c>
      <c r="D40" s="16">
        <f>D37*$D$10</f>
        <v>19.657735828667118</v>
      </c>
      <c r="E40" s="16">
        <f>E37*$D$10</f>
        <v>19.82144142031127</v>
      </c>
      <c r="F40" s="16">
        <f>F37*$D$10</f>
        <v>20.057925716713619</v>
      </c>
      <c r="G40" s="16">
        <f>G37*$D$10</f>
        <v>20.221569316275346</v>
      </c>
    </row>
    <row r="41" spans="1:12" x14ac:dyDescent="0.2">
      <c r="A41" s="4">
        <v>29</v>
      </c>
      <c r="B41" s="5" t="s">
        <v>10</v>
      </c>
      <c r="C41" s="6">
        <f>+'Løntabel oktober 2018'!C40/160.33</f>
        <v>179.47440493582206</v>
      </c>
      <c r="D41" s="6">
        <f>+'Løntabel oktober 2018'!D40/160.33</f>
        <v>181.5225388042401</v>
      </c>
      <c r="E41" s="6">
        <f>+'Løntabel oktober 2018'!E40/160.33</f>
        <v>182.94011457070411</v>
      </c>
      <c r="F41" s="6">
        <f>+'Løntabel oktober 2018'!F40/160.33</f>
        <v>184.98768487473657</v>
      </c>
      <c r="G41" s="6">
        <f>+'Løntabel oktober 2018'!G40/160.33</f>
        <v>186.40582420558627</v>
      </c>
    </row>
    <row r="42" spans="1:12" x14ac:dyDescent="0.2">
      <c r="A42" s="2"/>
      <c r="B42" s="2" t="s">
        <v>16</v>
      </c>
      <c r="C42" s="16">
        <f>C41*$D$9</f>
        <v>9.8710922714702143</v>
      </c>
      <c r="D42" s="16">
        <f>D41*$D$9</f>
        <v>9.9837396342332063</v>
      </c>
      <c r="E42" s="16">
        <f>E41*$D$9</f>
        <v>10.061706301388726</v>
      </c>
      <c r="F42" s="16">
        <f>F41*$D$9</f>
        <v>10.174322668110511</v>
      </c>
      <c r="G42" s="16">
        <f>G41*$D$9</f>
        <v>10.252320331307246</v>
      </c>
    </row>
    <row r="43" spans="1:12" x14ac:dyDescent="0.2">
      <c r="A43" s="2"/>
      <c r="B43" s="2" t="s">
        <v>22</v>
      </c>
      <c r="C43" s="16">
        <f>C41-C42</f>
        <v>169.60331266435185</v>
      </c>
      <c r="D43" s="16">
        <f>D41-D42</f>
        <v>171.53879917000688</v>
      </c>
      <c r="E43" s="16">
        <f>E41-E42</f>
        <v>172.87840826931537</v>
      </c>
      <c r="F43" s="16">
        <f>F41-F42</f>
        <v>174.81336220662607</v>
      </c>
      <c r="G43" s="16">
        <f>G41-G42</f>
        <v>176.15350387427901</v>
      </c>
    </row>
    <row r="44" spans="1:12" x14ac:dyDescent="0.2">
      <c r="A44" s="2"/>
      <c r="B44" s="2" t="s">
        <v>27</v>
      </c>
      <c r="C44" s="16">
        <f>C41*$D$10</f>
        <v>19.742184542940429</v>
      </c>
      <c r="D44" s="16">
        <f>D41*$D$10</f>
        <v>19.967479268466413</v>
      </c>
      <c r="E44" s="16">
        <f>E41*$D$10</f>
        <v>20.123412602777453</v>
      </c>
      <c r="F44" s="16">
        <f>F41*$D$10</f>
        <v>20.348645336221022</v>
      </c>
      <c r="G44" s="16">
        <f>G41*$D$10</f>
        <v>20.504640662614491</v>
      </c>
    </row>
    <row r="45" spans="1:12" x14ac:dyDescent="0.2">
      <c r="A45" s="4">
        <v>30</v>
      </c>
      <c r="B45" s="5" t="s">
        <v>10</v>
      </c>
      <c r="C45" s="6">
        <f>+'Løntabel oktober 2018'!C44/160.33</f>
        <v>182.45520534206977</v>
      </c>
      <c r="D45" s="6">
        <f>+'Løntabel oktober 2018'!D44/160.33</f>
        <v>184.39425157668498</v>
      </c>
      <c r="E45" s="6">
        <f>+'Løntabel oktober 2018'!E44/160.33</f>
        <v>185.73736639869972</v>
      </c>
      <c r="F45" s="6">
        <f>+'Løntabel oktober 2018'!F44/160.33</f>
        <v>187.67638011295324</v>
      </c>
      <c r="G45" s="6">
        <f>+'Løntabel oktober 2018'!G44/160.33</f>
        <v>189.01893137058238</v>
      </c>
    </row>
    <row r="46" spans="1:12" x14ac:dyDescent="0.2">
      <c r="A46" s="2"/>
      <c r="B46" s="2" t="s">
        <v>16</v>
      </c>
      <c r="C46" s="16">
        <f>C45*$D$9</f>
        <v>10.035036293813837</v>
      </c>
      <c r="D46" s="16">
        <f>D45*$D$9</f>
        <v>10.141683836717673</v>
      </c>
      <c r="E46" s="16">
        <f>E45*$D$9</f>
        <v>10.215555151928484</v>
      </c>
      <c r="F46" s="16">
        <f>F45*$D$9</f>
        <v>10.322200906212428</v>
      </c>
      <c r="G46" s="16">
        <f>G45*$D$9</f>
        <v>10.396041225382032</v>
      </c>
    </row>
    <row r="47" spans="1:12" x14ac:dyDescent="0.2">
      <c r="A47" s="2"/>
      <c r="B47" s="2" t="s">
        <v>22</v>
      </c>
      <c r="C47" s="16">
        <f>C45-C46</f>
        <v>172.42016904825593</v>
      </c>
      <c r="D47" s="16">
        <f>D45-D46</f>
        <v>174.2525677399673</v>
      </c>
      <c r="E47" s="16">
        <f>E45-E46</f>
        <v>175.52181124677122</v>
      </c>
      <c r="F47" s="16">
        <f>F45-F46</f>
        <v>177.35417920674081</v>
      </c>
      <c r="G47" s="16">
        <f>G45-G46</f>
        <v>178.62289014520036</v>
      </c>
    </row>
    <row r="48" spans="1:12" x14ac:dyDescent="0.2">
      <c r="A48" s="2"/>
      <c r="B48" s="2" t="s">
        <v>27</v>
      </c>
      <c r="C48" s="16">
        <f>C45*$D$10</f>
        <v>20.070072587627674</v>
      </c>
      <c r="D48" s="16">
        <f>D45*$D$10</f>
        <v>20.283367673435347</v>
      </c>
      <c r="E48" s="16">
        <f>E45*$D$10</f>
        <v>20.431110303856968</v>
      </c>
      <c r="F48" s="16">
        <f>F45*$D$10</f>
        <v>20.644401812424857</v>
      </c>
      <c r="G48" s="16">
        <f>G45*$D$10</f>
        <v>20.792082450764063</v>
      </c>
    </row>
    <row r="49" spans="1:7" x14ac:dyDescent="0.2">
      <c r="A49" s="2"/>
      <c r="B49" s="2"/>
      <c r="C49" s="16"/>
      <c r="D49" s="16"/>
      <c r="E49" s="16"/>
      <c r="F49" s="16"/>
      <c r="G49" s="16"/>
    </row>
    <row r="50" spans="1:7" x14ac:dyDescent="0.2">
      <c r="A50" s="4">
        <v>31</v>
      </c>
      <c r="B50" s="5" t="s">
        <v>10</v>
      </c>
      <c r="C50" s="6">
        <f>+'Løntabel oktober 2018'!C49/160.33</f>
        <v>185.5035576242181</v>
      </c>
      <c r="D50" s="6">
        <f>+'Løntabel oktober 2018'!D49/160.33</f>
        <v>187.32788598599916</v>
      </c>
      <c r="E50" s="6">
        <f>+'Løntabel oktober 2018'!E49/160.33</f>
        <v>188.59041110087111</v>
      </c>
      <c r="F50" s="6">
        <f>+'Løntabel oktober 2018'!F49/160.33</f>
        <v>190.41473946265216</v>
      </c>
      <c r="G50" s="6">
        <f>+'Løntabel oktober 2018'!G49/160.33</f>
        <v>191.67726457752408</v>
      </c>
    </row>
    <row r="51" spans="1:7" x14ac:dyDescent="0.2">
      <c r="A51" s="2"/>
      <c r="B51" s="2" t="s">
        <v>16</v>
      </c>
      <c r="C51" s="16">
        <f>C50*$D$9</f>
        <v>10.202695669331996</v>
      </c>
      <c r="D51" s="16">
        <f>D50*$D$9</f>
        <v>10.303033729229954</v>
      </c>
      <c r="E51" s="16">
        <f>E50*$D$9</f>
        <v>10.372472610547911</v>
      </c>
      <c r="F51" s="16">
        <f>F50*$D$9</f>
        <v>10.472810670445869</v>
      </c>
      <c r="G51" s="16">
        <f>G50*$D$9</f>
        <v>10.542249551763824</v>
      </c>
    </row>
    <row r="52" spans="1:7" x14ac:dyDescent="0.2">
      <c r="A52" s="2"/>
      <c r="B52" s="2" t="s">
        <v>22</v>
      </c>
      <c r="C52" s="16">
        <f>C50-C51</f>
        <v>175.3008619548861</v>
      </c>
      <c r="D52" s="16">
        <f>D50-D51</f>
        <v>177.02485225676921</v>
      </c>
      <c r="E52" s="16">
        <f>E50-E51</f>
        <v>178.21793849032321</v>
      </c>
      <c r="F52" s="16">
        <f>F50-F51</f>
        <v>179.94192879220628</v>
      </c>
      <c r="G52" s="16">
        <f>G50-G51</f>
        <v>181.13501502576025</v>
      </c>
    </row>
    <row r="53" spans="1:7" x14ac:dyDescent="0.2">
      <c r="A53" s="2"/>
      <c r="B53" s="2" t="s">
        <v>27</v>
      </c>
      <c r="C53" s="16">
        <f>C50*$D$10</f>
        <v>20.405391338663993</v>
      </c>
      <c r="D53" s="16">
        <f>D50*$D$10</f>
        <v>20.606067458459908</v>
      </c>
      <c r="E53" s="16">
        <f>E50*$D$10</f>
        <v>20.744945221095822</v>
      </c>
      <c r="F53" s="16">
        <f>F50*$D$10</f>
        <v>20.945621340891737</v>
      </c>
      <c r="G53" s="16">
        <f>G50*$D$10</f>
        <v>21.084499103527648</v>
      </c>
    </row>
    <row r="54" spans="1:7" x14ac:dyDescent="0.2">
      <c r="A54" s="2"/>
      <c r="B54" s="1"/>
      <c r="C54" s="2"/>
      <c r="D54" s="2"/>
      <c r="E54" s="2"/>
      <c r="F54" s="2"/>
      <c r="G54" s="2"/>
    </row>
    <row r="55" spans="1:7" x14ac:dyDescent="0.2">
      <c r="A55" s="2"/>
      <c r="B55" s="1" t="s">
        <v>67</v>
      </c>
      <c r="C55" s="2"/>
      <c r="D55" s="2"/>
      <c r="E55" s="2"/>
      <c r="F55" s="2"/>
      <c r="G55" s="2"/>
    </row>
    <row r="56" spans="1:7" x14ac:dyDescent="0.2">
      <c r="A56" s="4">
        <v>39</v>
      </c>
      <c r="B56" s="5" t="s">
        <v>10</v>
      </c>
      <c r="C56" s="6">
        <f>+'Løntabel oktober 2018'!C55/160.33</f>
        <v>212.66073912928658</v>
      </c>
      <c r="D56" s="6">
        <f>+'Løntabel oktober 2018'!D55/160.33</f>
        <v>213.28453445861322</v>
      </c>
      <c r="E56" s="6">
        <f>+'Løntabel oktober 2018'!E55/160.33</f>
        <v>213.71610615128677</v>
      </c>
      <c r="F56" s="6">
        <f>+'Løntabel oktober 2018'!F55/160.33</f>
        <v>214.33994966177198</v>
      </c>
      <c r="G56" s="6">
        <f>+'Løntabel oktober 2018'!G55/160.33</f>
        <v>214.77220354553796</v>
      </c>
    </row>
    <row r="57" spans="1:7" x14ac:dyDescent="0.2">
      <c r="A57" s="2"/>
      <c r="B57" s="2" t="s">
        <v>16</v>
      </c>
      <c r="C57" s="16">
        <f>C56*$D$9</f>
        <v>11.696340652110763</v>
      </c>
      <c r="D57" s="16">
        <f>D56*$D$9</f>
        <v>11.730649395223727</v>
      </c>
      <c r="E57" s="16">
        <f>E56*$D$9</f>
        <v>11.754385838320772</v>
      </c>
      <c r="F57" s="16">
        <f>F56*$D$9</f>
        <v>11.788697231397459</v>
      </c>
      <c r="G57" s="16">
        <f>G56*$D$9</f>
        <v>11.812471195004589</v>
      </c>
    </row>
    <row r="58" spans="1:7" x14ac:dyDescent="0.2">
      <c r="A58" s="2"/>
      <c r="B58" s="2" t="s">
        <v>22</v>
      </c>
      <c r="C58" s="16">
        <f>C56-C57</f>
        <v>200.96439847717582</v>
      </c>
      <c r="D58" s="16">
        <f>D56-D57</f>
        <v>201.55388506338949</v>
      </c>
      <c r="E58" s="16">
        <f>E56-E57</f>
        <v>201.96172031296601</v>
      </c>
      <c r="F58" s="16">
        <f>F56-F57</f>
        <v>202.55125243037452</v>
      </c>
      <c r="G58" s="16">
        <f>G56-G57</f>
        <v>202.95973235053339</v>
      </c>
    </row>
    <row r="59" spans="1:7" x14ac:dyDescent="0.2">
      <c r="A59" s="2"/>
      <c r="B59" s="2" t="s">
        <v>27</v>
      </c>
      <c r="C59" s="16">
        <f>C56*$D$10</f>
        <v>23.392681304221526</v>
      </c>
      <c r="D59" s="16">
        <f>D56*$D$10</f>
        <v>23.461298790447454</v>
      </c>
      <c r="E59" s="16">
        <f>E56*$D$10</f>
        <v>23.508771676641544</v>
      </c>
      <c r="F59" s="16">
        <f>F56*$D$10</f>
        <v>23.577394462794917</v>
      </c>
      <c r="G59" s="16">
        <f>G56*$D$10</f>
        <v>23.624942390009178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9EE-A310-4AD3-9CFE-23C8BCD4BA31}">
  <dimension ref="A1:O236"/>
  <sheetViews>
    <sheetView workbookViewId="0">
      <selection activeCell="A4" sqref="A4:D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1.7109375" style="14" bestFit="1" customWidth="1"/>
    <col min="5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72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  <c r="F5" s="2"/>
    </row>
    <row r="6" spans="1:15" ht="13.5" thickBot="1" x14ac:dyDescent="0.25">
      <c r="A6" s="14" t="s">
        <v>79</v>
      </c>
      <c r="D6" s="27">
        <f>+D5*(100%+D7)</f>
        <v>0</v>
      </c>
      <c r="F6" s="2"/>
    </row>
    <row r="7" spans="1:15" x14ac:dyDescent="0.2">
      <c r="A7" s="14" t="s">
        <v>80</v>
      </c>
      <c r="D7" s="23">
        <f>+C15/'Løntabel oktober 2018'!C15-1</f>
        <v>3.8518082916789043E-2</v>
      </c>
      <c r="F7" s="2"/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2018'!$E$63+$E$63)</f>
        <v>25534.201693760682</v>
      </c>
      <c r="D15" s="6">
        <f>+'Løntabel oktober 2017'!D10*(100%+'Løntabel oktober 2018'!$E$63+$E$63)</f>
        <v>25952.355422184064</v>
      </c>
      <c r="E15" s="6">
        <f>+'Løntabel oktober 2017'!E10*(100%+'Løntabel oktober 2018'!$E$63+$E$63)</f>
        <v>26241.864439232664</v>
      </c>
      <c r="F15" s="6">
        <f>+'Løntabel oktober 2017'!F10*(100%+'Løntabel oktober 2018'!$E$63+$E$63)</f>
        <v>26660.030103964033</v>
      </c>
      <c r="G15" s="6">
        <f>+'Løntabel oktober 2017'!G10*(100%+'Løntabel oktober 2018'!$E$63+$E$63)</f>
        <v>26949.551291781001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1404.3810931568376</v>
      </c>
      <c r="D16" s="16">
        <f t="shared" ref="D16:G16" si="0">D15*$D$9</f>
        <v>1427.3795482201235</v>
      </c>
      <c r="E16" s="16">
        <f t="shared" si="0"/>
        <v>1443.3025441577965</v>
      </c>
      <c r="F16" s="16">
        <f t="shared" si="0"/>
        <v>1466.3016557180217</v>
      </c>
      <c r="G16" s="16">
        <f t="shared" si="0"/>
        <v>1482.225321047955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24129.820600603845</v>
      </c>
      <c r="D17" s="16">
        <f>D15-D16</f>
        <v>24524.97587396394</v>
      </c>
      <c r="E17" s="16">
        <f>E15-E16</f>
        <v>24798.561895074869</v>
      </c>
      <c r="F17" s="16">
        <f>F15-F16</f>
        <v>25193.728448246009</v>
      </c>
      <c r="G17" s="16">
        <f>G15-G16</f>
        <v>25467.325970733047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2808.7621863136751</v>
      </c>
      <c r="D18" s="16">
        <f>D15*$D$10</f>
        <v>2854.759096440247</v>
      </c>
      <c r="E18" s="16">
        <f>E15*$D$10</f>
        <v>2886.6050883155931</v>
      </c>
      <c r="F18" s="16">
        <f>F15*$D$10</f>
        <v>2932.6033114360434</v>
      </c>
      <c r="G18" s="16">
        <f>G15*$D$10</f>
        <v>2964.4506420959101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2018'!$E$63+$E$63)</f>
        <v>27559.231326637015</v>
      </c>
      <c r="D21" s="6">
        <f>+'Løntabel oktober 2017'!D16*(100%+'Løntabel oktober 2018'!$E$63+$E$63)</f>
        <v>27974.810295334319</v>
      </c>
      <c r="E21" s="6">
        <f>+'Løntabel oktober 2017'!E16*(100%+'Løntabel oktober 2018'!$E$63+$E$63)</f>
        <v>28262.572046365956</v>
      </c>
      <c r="F21" s="6">
        <f>+'Løntabel oktober 2017'!F16*(100%+'Løntabel oktober 2018'!$E$63+$E$63)</f>
        <v>28678.15101506326</v>
      </c>
      <c r="G21" s="6">
        <f>+'Løntabel oktober 2017'!G16*(100%+'Løntabel oktober 2018'!$E$63+$E$63)</f>
        <v>28965.801218800407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1515.7577229650358</v>
      </c>
      <c r="D22" s="16">
        <f t="shared" ref="D22:G22" si="1">D21*$D$9</f>
        <v>1538.6145662433876</v>
      </c>
      <c r="E22" s="16">
        <f t="shared" si="1"/>
        <v>1554.4414625501277</v>
      </c>
      <c r="F22" s="16">
        <f t="shared" si="1"/>
        <v>1577.2983058284792</v>
      </c>
      <c r="G22" s="16">
        <f t="shared" si="1"/>
        <v>1593.1190670340225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26043.473603671981</v>
      </c>
      <c r="D23" s="16">
        <f>D21-D22</f>
        <v>26436.19572909093</v>
      </c>
      <c r="E23" s="16">
        <f>E21-E22</f>
        <v>26708.13058381583</v>
      </c>
      <c r="F23" s="16">
        <f>F21-F22</f>
        <v>27100.852709234779</v>
      </c>
      <c r="G23" s="16">
        <f>G21-G22</f>
        <v>27372.682151766385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3031.5154459300716</v>
      </c>
      <c r="D24" s="16">
        <f>D21*$D$10</f>
        <v>3077.2291324867751</v>
      </c>
      <c r="E24" s="16">
        <f>E21*$D$10</f>
        <v>3108.8829251002553</v>
      </c>
      <c r="F24" s="16">
        <f>F21*$D$10</f>
        <v>3154.5966116569584</v>
      </c>
      <c r="G24" s="16">
        <f>G21*$D$10</f>
        <v>3186.2381340680449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2018'!$E$63+$E$63)</f>
        <v>28003.418737463948</v>
      </c>
      <c r="D26" s="6">
        <f>+'Løntabel oktober 2017'!D21*(100%+'Løntabel oktober 2018'!$E$63+$E$63)</f>
        <v>28405.989603528305</v>
      </c>
      <c r="E26" s="6">
        <f>+'Løntabel oktober 2017'!E21*(100%+'Løntabel oktober 2018'!$E$63+$E$63)</f>
        <v>28684.660931169026</v>
      </c>
      <c r="F26" s="6">
        <f>+'Løntabel oktober 2017'!F21*(100%+'Løntabel oktober 2018'!$E$63+$E$63)</f>
        <v>29087.442378774365</v>
      </c>
      <c r="G26" s="6">
        <f>+'Løntabel oktober 2017'!G21*(100%+'Løntabel oktober 2018'!$E$63+$E$63)</f>
        <v>29366.102527709765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1540.1880305605171</v>
      </c>
      <c r="D27" s="16">
        <f t="shared" ref="D27:G27" si="2">D26*$D$9</f>
        <v>1562.3294281940568</v>
      </c>
      <c r="E27" s="16">
        <f t="shared" si="2"/>
        <v>1577.6563512142964</v>
      </c>
      <c r="F27" s="16">
        <f t="shared" si="2"/>
        <v>1599.8093308325901</v>
      </c>
      <c r="G27" s="16">
        <f t="shared" si="2"/>
        <v>1615.1356390240371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26463.230706903432</v>
      </c>
      <c r="D28" s="16">
        <f>D26-D27</f>
        <v>26843.660175334247</v>
      </c>
      <c r="E28" s="16">
        <f>E26-E27</f>
        <v>27107.00457995473</v>
      </c>
      <c r="F28" s="16">
        <f>F26-F27</f>
        <v>27487.633047941774</v>
      </c>
      <c r="G28" s="16">
        <f>G26-G27</f>
        <v>27750.966888685729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3080.3760611210341</v>
      </c>
      <c r="D29" s="16">
        <f>D26*$D$10</f>
        <v>3124.6588563881137</v>
      </c>
      <c r="E29" s="16">
        <f>E26*$D$10</f>
        <v>3155.3127024285927</v>
      </c>
      <c r="F29" s="16">
        <f>F26*$D$10</f>
        <v>3199.6186616651803</v>
      </c>
      <c r="G29" s="16">
        <f>G26*$D$10</f>
        <v>3230.2712780480742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2018'!$E$63+$E$63)</f>
        <v>28457.822611224416</v>
      </c>
      <c r="D31" s="6">
        <f>+'Løntabel oktober 2017'!D26*(100%+'Løntabel oktober 2018'!$E$63+$E$63)</f>
        <v>28846.658140784548</v>
      </c>
      <c r="E31" s="6">
        <f>+'Løntabel oktober 2017'!E26*(100%+'Løntabel oktober 2018'!$E$63+$E$63)</f>
        <v>29115.713251381385</v>
      </c>
      <c r="F31" s="6">
        <f>+'Løntabel oktober 2017'!F26*(100%+'Løntabel oktober 2018'!$E$63+$E$63)</f>
        <v>29504.464636508907</v>
      </c>
      <c r="G31" s="6">
        <f>+'Løntabel oktober 2017'!G26*(100%+'Løntabel oktober 2018'!$E$63+$E$63)</f>
        <v>29773.529439301652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1565.180243617343</v>
      </c>
      <c r="D32" s="16">
        <f t="shared" ref="D32:G32" si="3">D31*$D$9</f>
        <v>1586.56619774315</v>
      </c>
      <c r="E32" s="16">
        <f t="shared" si="3"/>
        <v>1601.3642288259762</v>
      </c>
      <c r="F32" s="16">
        <f t="shared" si="3"/>
        <v>1622.7455550079899</v>
      </c>
      <c r="G32" s="16">
        <f t="shared" si="3"/>
        <v>1637.544119161591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26892.642367607074</v>
      </c>
      <c r="D33" s="16">
        <f>D31-D32</f>
        <v>27260.0919430414</v>
      </c>
      <c r="E33" s="16">
        <f>E31-E32</f>
        <v>27514.349022555409</v>
      </c>
      <c r="F33" s="16">
        <f>F31-F32</f>
        <v>27881.719081500916</v>
      </c>
      <c r="G33" s="16">
        <f>G31-G32</f>
        <v>28135.985320140062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3130.3604872346859</v>
      </c>
      <c r="D34" s="16">
        <f>D31*$D$10</f>
        <v>3173.1323954863001</v>
      </c>
      <c r="E34" s="16">
        <f>E31*$D$10</f>
        <v>3202.7284576519523</v>
      </c>
      <c r="F34" s="16">
        <f>F31*$D$10</f>
        <v>3245.4911100159798</v>
      </c>
      <c r="G34" s="16">
        <f>G31*$D$10</f>
        <v>3275.0882383231819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2018'!$E$63+$E$63)</f>
        <v>29397.702012374462</v>
      </c>
      <c r="D36" s="6">
        <f>+'Løntabel oktober 2017'!D31*(100%+'Løntabel oktober 2018'!$E$63+$E$63)</f>
        <v>29755.665291141169</v>
      </c>
      <c r="E36" s="6">
        <f>+'Løntabel oktober 2017'!E31*(100%+'Løntabel oktober 2018'!$E$63+$E$63)</f>
        <v>30003.464367988458</v>
      </c>
      <c r="F36" s="6">
        <f>+'Løntabel oktober 2017'!F31*(100%+'Løntabel oktober 2018'!$E$63+$E$63)</f>
        <v>30361.427646755157</v>
      </c>
      <c r="G36" s="6">
        <f>+'Løntabel oktober 2017'!G31*(100%+'Løntabel oktober 2018'!$E$63+$E$63)</f>
        <v>30609.132886973886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1616.8736106805954</v>
      </c>
      <c r="D37" s="16">
        <f t="shared" ref="D37:G37" si="4">D36*$D$9</f>
        <v>1636.5615910127642</v>
      </c>
      <c r="E37" s="16">
        <f t="shared" si="4"/>
        <v>1650.1905402393652</v>
      </c>
      <c r="F37" s="16">
        <f t="shared" si="4"/>
        <v>1669.8785205715337</v>
      </c>
      <c r="G37" s="16">
        <f t="shared" si="4"/>
        <v>1683.5023087835636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27780.828401693867</v>
      </c>
      <c r="D38" s="16">
        <f>D36-D37</f>
        <v>28119.103700128406</v>
      </c>
      <c r="E38" s="16">
        <f>E36-E37</f>
        <v>28353.273827749093</v>
      </c>
      <c r="F38" s="16">
        <f>F36-F37</f>
        <v>28691.549126183625</v>
      </c>
      <c r="G38" s="16">
        <f>G36-G37</f>
        <v>28925.630578190321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3233.7472213611909</v>
      </c>
      <c r="D39" s="16">
        <f>D36*$D$10</f>
        <v>3273.1231820255284</v>
      </c>
      <c r="E39" s="16">
        <f>E36*$D$10</f>
        <v>3300.3810804787304</v>
      </c>
      <c r="F39" s="16">
        <f>F36*$D$10</f>
        <v>3339.7570411430675</v>
      </c>
      <c r="G39" s="16">
        <f>G36*$D$10</f>
        <v>3367.0046175671273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2018'!$E$63+$E$63)</f>
        <v>29883.494238385403</v>
      </c>
      <c r="D40" s="6">
        <f>+'Løntabel oktober 2017'!D35*(100%+'Løntabel oktober 2018'!$E$63+$E$63)</f>
        <v>30224.520005698567</v>
      </c>
      <c r="E40" s="6">
        <f>+'Løntabel oktober 2017'!E35*(100%+'Løntabel oktober 2018'!$E$63+$E$63)</f>
        <v>30460.554315241203</v>
      </c>
      <c r="F40" s="6">
        <f>+'Løntabel oktober 2017'!F35*(100%+'Løntabel oktober 2018'!$E$63+$E$63)</f>
        <v>30801.486245925822</v>
      </c>
      <c r="G40" s="6">
        <f>+'Løntabel oktober 2017'!G35*(100%+'Løntabel oktober 2018'!$E$63+$E$63)</f>
        <v>31037.614392097024</v>
      </c>
    </row>
    <row r="41" spans="1:15" x14ac:dyDescent="0.2">
      <c r="A41" s="2"/>
      <c r="B41" s="2" t="s">
        <v>16</v>
      </c>
      <c r="C41" s="16">
        <f>C40*$D$9</f>
        <v>1643.5921831111971</v>
      </c>
      <c r="D41" s="16">
        <f t="shared" ref="D41:G41" si="5">D40*$D$9</f>
        <v>1662.3486003134212</v>
      </c>
      <c r="E41" s="16">
        <f t="shared" si="5"/>
        <v>1675.3304873382663</v>
      </c>
      <c r="F41" s="16">
        <f t="shared" si="5"/>
        <v>1694.0817435259203</v>
      </c>
      <c r="G41" s="16">
        <f t="shared" si="5"/>
        <v>1707.0687915653364</v>
      </c>
    </row>
    <row r="42" spans="1:15" x14ac:dyDescent="0.2">
      <c r="A42" s="2"/>
      <c r="B42" s="2" t="s">
        <v>22</v>
      </c>
      <c r="C42" s="16">
        <f>C40-C41</f>
        <v>28239.902055274208</v>
      </c>
      <c r="D42" s="16">
        <f>D40-D41</f>
        <v>28562.171405385146</v>
      </c>
      <c r="E42" s="16">
        <f>E40-E41</f>
        <v>28785.223827902937</v>
      </c>
      <c r="F42" s="16">
        <f>F40-F41</f>
        <v>29107.404502399902</v>
      </c>
      <c r="G42" s="16">
        <f>G40-G41</f>
        <v>29330.545600531688</v>
      </c>
    </row>
    <row r="43" spans="1:15" x14ac:dyDescent="0.2">
      <c r="A43" s="2"/>
      <c r="B43" s="2" t="s">
        <v>27</v>
      </c>
      <c r="C43" s="16">
        <f>C40*$D$10</f>
        <v>3287.1843662223941</v>
      </c>
      <c r="D43" s="16">
        <f>D40*$D$10</f>
        <v>3324.6972006268425</v>
      </c>
      <c r="E43" s="16">
        <f>E40*$D$10</f>
        <v>3350.6609746765325</v>
      </c>
      <c r="F43" s="16">
        <f>F40*$D$10</f>
        <v>3388.1634870518405</v>
      </c>
      <c r="G43" s="16">
        <f>G40*$D$10</f>
        <v>3414.1375831306727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2018'!$E$63+$E$63)</f>
        <v>30379.814211128778</v>
      </c>
      <c r="D44" s="6">
        <f>+'Løntabel oktober 2017'!D39*(100%+'Løntabel oktober 2018'!$E$63+$E$63)</f>
        <v>30702.676276061135</v>
      </c>
      <c r="E44" s="6">
        <f>+'Løntabel oktober 2017'!E39*(100%+'Løntabel oktober 2018'!$E$63+$E$63)</f>
        <v>30926.312421056413</v>
      </c>
      <c r="F44" s="6">
        <f>+'Løntabel oktober 2017'!F39*(100%+'Løntabel oktober 2018'!$E$63+$E$63)</f>
        <v>31249.1690711663</v>
      </c>
      <c r="G44" s="6">
        <f>+'Løntabel oktober 2017'!G39*(100%+'Løntabel oktober 2018'!$E$63+$E$63)</f>
        <v>31472.711379533026</v>
      </c>
    </row>
    <row r="45" spans="1:15" x14ac:dyDescent="0.2">
      <c r="A45" s="2"/>
      <c r="B45" s="2" t="s">
        <v>16</v>
      </c>
      <c r="C45" s="16">
        <f>C44*$D$9</f>
        <v>1670.8897816120827</v>
      </c>
      <c r="D45" s="16">
        <f t="shared" ref="D45:G45" si="6">D44*$D$9</f>
        <v>1688.6471951833623</v>
      </c>
      <c r="E45" s="16">
        <f t="shared" si="6"/>
        <v>1700.9471831581027</v>
      </c>
      <c r="F45" s="16">
        <f t="shared" si="6"/>
        <v>1718.7042989141464</v>
      </c>
      <c r="G45" s="16">
        <f t="shared" si="6"/>
        <v>1730.9991258743164</v>
      </c>
    </row>
    <row r="46" spans="1:15" x14ac:dyDescent="0.2">
      <c r="A46" s="2"/>
      <c r="B46" s="2" t="s">
        <v>22</v>
      </c>
      <c r="C46" s="16">
        <f>C44-C45</f>
        <v>28708.924429516694</v>
      </c>
      <c r="D46" s="16">
        <f>D44-D45</f>
        <v>29014.029080877772</v>
      </c>
      <c r="E46" s="16">
        <f>E44-E45</f>
        <v>29225.36523789831</v>
      </c>
      <c r="F46" s="16">
        <f>F44-F45</f>
        <v>29530.464772252155</v>
      </c>
      <c r="G46" s="16">
        <f>G44-G45</f>
        <v>29741.712253658709</v>
      </c>
      <c r="O46" s="2"/>
    </row>
    <row r="47" spans="1:15" x14ac:dyDescent="0.2">
      <c r="A47" s="2"/>
      <c r="B47" s="2" t="s">
        <v>27</v>
      </c>
      <c r="C47" s="16">
        <f>C44*$D$10</f>
        <v>3341.7795632241655</v>
      </c>
      <c r="D47" s="16">
        <f>D44*$D$10</f>
        <v>3377.2943903667247</v>
      </c>
      <c r="E47" s="16">
        <f>E44*$D$10</f>
        <v>3401.8943663162054</v>
      </c>
      <c r="F47" s="16">
        <f>F44*$D$10</f>
        <v>3437.4085978282928</v>
      </c>
      <c r="G47" s="16">
        <f>G44*$D$10</f>
        <v>3461.9982517486328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2018'!$E$63+$E$63)</f>
        <v>30887.381949786126</v>
      </c>
      <c r="D49" s="6">
        <f>+'Løntabel oktober 2017'!D44*(100%+'Løntabel oktober 2018'!$E$63+$E$63)</f>
        <v>31191.142845985796</v>
      </c>
      <c r="E49" s="6">
        <f>+'Løntabel oktober 2017'!E44*(100%+'Løntabel oktober 2018'!$E$63+$E$63)</f>
        <v>31401.360353098211</v>
      </c>
      <c r="F49" s="6">
        <f>+'Løntabel oktober 2017'!F44*(100%+'Løntabel oktober 2018'!$E$63+$E$63)</f>
        <v>31705.121249297874</v>
      </c>
      <c r="G49" s="6">
        <f>+'Løntabel oktober 2017'!G44*(100%+'Løntabel oktober 2018'!$E$63+$E$63)</f>
        <v>31915.338756410285</v>
      </c>
      <c r="O49" s="17"/>
    </row>
    <row r="50" spans="1:15" x14ac:dyDescent="0.2">
      <c r="A50" s="2"/>
      <c r="B50" s="2" t="s">
        <v>16</v>
      </c>
      <c r="C50" s="16">
        <f>C49*$D$9</f>
        <v>1698.806007238237</v>
      </c>
      <c r="D50" s="16">
        <f t="shared" ref="D50:G50" si="7">D49*$D$9</f>
        <v>1715.5128565292189</v>
      </c>
      <c r="E50" s="16">
        <f t="shared" si="7"/>
        <v>1727.0748194204016</v>
      </c>
      <c r="F50" s="16">
        <f t="shared" si="7"/>
        <v>1743.781668711383</v>
      </c>
      <c r="G50" s="16">
        <f t="shared" si="7"/>
        <v>1755.3436316025657</v>
      </c>
      <c r="O50" s="17"/>
    </row>
    <row r="51" spans="1:15" x14ac:dyDescent="0.2">
      <c r="A51" s="2"/>
      <c r="B51" s="2" t="s">
        <v>22</v>
      </c>
      <c r="C51" s="16">
        <f>C49-C50</f>
        <v>29188.57594254789</v>
      </c>
      <c r="D51" s="16">
        <f>D49-D50</f>
        <v>29475.629989456578</v>
      </c>
      <c r="E51" s="16">
        <f>E49-E50</f>
        <v>29674.285533677808</v>
      </c>
      <c r="F51" s="16">
        <f>F49-F50</f>
        <v>29961.339580586489</v>
      </c>
      <c r="G51" s="16">
        <f>G49-G50</f>
        <v>30159.99512480772</v>
      </c>
      <c r="O51" s="13"/>
    </row>
    <row r="52" spans="1:15" x14ac:dyDescent="0.2">
      <c r="A52" s="2"/>
      <c r="B52" s="2" t="s">
        <v>27</v>
      </c>
      <c r="C52" s="16">
        <f>C49*$D$10</f>
        <v>3397.6120144764741</v>
      </c>
      <c r="D52" s="16">
        <f>D49*$D$10</f>
        <v>3431.0257130584378</v>
      </c>
      <c r="E52" s="16">
        <f>E49*$D$10</f>
        <v>3454.1496388408032</v>
      </c>
      <c r="F52" s="16">
        <f>F49*$D$10</f>
        <v>3487.5633374227659</v>
      </c>
      <c r="G52" s="16">
        <f>G49*$D$10</f>
        <v>3510.6872632051313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2018'!$E$63+$E$63)</f>
        <v>35409.204865581291</v>
      </c>
      <c r="D55" s="6">
        <f>+'Løntabel oktober 2017'!D50*(100%+'Løntabel oktober 2018'!$E$63+$E$63)</f>
        <v>35513.070283809197</v>
      </c>
      <c r="E55" s="6">
        <f>+'Løntabel oktober 2017'!E50*(100%+'Løntabel oktober 2018'!$E$63+$E$63)</f>
        <v>35584.929389268116</v>
      </c>
      <c r="F55" s="6">
        <f>+'Løntabel oktober 2017'!F50*(100%+'Løntabel oktober 2018'!$E$63+$E$63)</f>
        <v>35688.802829928951</v>
      </c>
      <c r="G55" s="6">
        <f>+'Løntabel oktober 2017'!G50*(100%+'Løntabel oktober 2018'!$E$63+$E$63)</f>
        <v>35760.775524027922</v>
      </c>
      <c r="O55" s="17"/>
    </row>
    <row r="56" spans="1:15" x14ac:dyDescent="0.2">
      <c r="A56" s="2"/>
      <c r="B56" s="2" t="s">
        <v>16</v>
      </c>
      <c r="C56" s="16">
        <f>C55*$D$9</f>
        <v>1947.5062676069711</v>
      </c>
      <c r="D56" s="16">
        <f t="shared" ref="D56:G56" si="8">D55*$D$9</f>
        <v>1953.2188656095059</v>
      </c>
      <c r="E56" s="16">
        <f t="shared" si="8"/>
        <v>1957.1711164097464</v>
      </c>
      <c r="F56" s="16">
        <f t="shared" si="8"/>
        <v>1962.8841556460923</v>
      </c>
      <c r="G56" s="16">
        <f t="shared" si="8"/>
        <v>1966.8426538215358</v>
      </c>
      <c r="O56" s="17"/>
    </row>
    <row r="57" spans="1:15" x14ac:dyDescent="0.2">
      <c r="A57" s="2"/>
      <c r="B57" s="2" t="s">
        <v>22</v>
      </c>
      <c r="C57" s="16">
        <f>C55-C56</f>
        <v>33461.698597974319</v>
      </c>
      <c r="D57" s="16">
        <f>D55-D56</f>
        <v>33559.851418199687</v>
      </c>
      <c r="E57" s="16">
        <f>E55-E56</f>
        <v>33627.758272858373</v>
      </c>
      <c r="F57" s="16">
        <f>F55-F56</f>
        <v>33725.918674282861</v>
      </c>
      <c r="G57" s="16">
        <f>G55-G56</f>
        <v>33793.932870206387</v>
      </c>
    </row>
    <row r="58" spans="1:15" x14ac:dyDescent="0.2">
      <c r="A58" s="2"/>
      <c r="B58" s="2" t="s">
        <v>27</v>
      </c>
      <c r="C58" s="16">
        <f>C55*$D$10</f>
        <v>3895.0125352139421</v>
      </c>
      <c r="D58" s="16">
        <f>D55*$D$10</f>
        <v>3906.4377312190118</v>
      </c>
      <c r="E58" s="16">
        <f>E55*$D$10</f>
        <v>3914.3422328194929</v>
      </c>
      <c r="F58" s="16">
        <f>F55*$D$10</f>
        <v>3925.7683112921845</v>
      </c>
      <c r="G58" s="16">
        <f>G55*$D$10</f>
        <v>3933.6853076430716</v>
      </c>
    </row>
    <row r="59" spans="1:15" x14ac:dyDescent="0.2">
      <c r="A59" s="2" t="s">
        <v>28</v>
      </c>
      <c r="E59" s="10"/>
      <c r="O59" s="2"/>
    </row>
    <row r="61" spans="1:15" x14ac:dyDescent="0.2">
      <c r="A61" s="25" t="s">
        <v>73</v>
      </c>
      <c r="D61" s="16">
        <v>3.51</v>
      </c>
      <c r="F61" s="22"/>
      <c r="G61" s="22"/>
    </row>
    <row r="62" spans="1:15" x14ac:dyDescent="0.2">
      <c r="A62" s="14" t="s">
        <v>76</v>
      </c>
      <c r="D62" s="16">
        <v>0.42</v>
      </c>
      <c r="F62" s="22"/>
      <c r="G62" s="22"/>
    </row>
    <row r="63" spans="1:15" x14ac:dyDescent="0.2">
      <c r="A63" s="14" t="s">
        <v>69</v>
      </c>
      <c r="D63" s="18">
        <f>+D61+D62</f>
        <v>3.9299999999999997</v>
      </c>
      <c r="E63" s="24">
        <f>+D63/100</f>
        <v>3.9299999999999995E-2</v>
      </c>
      <c r="F63" s="22"/>
      <c r="G63" s="22"/>
    </row>
    <row r="64" spans="1:15" x14ac:dyDescent="0.2">
      <c r="C64" s="22"/>
      <c r="D64" s="22"/>
      <c r="E64" s="22"/>
      <c r="F64" s="22"/>
      <c r="G64" s="22"/>
    </row>
    <row r="65" spans="3:7" x14ac:dyDescent="0.2">
      <c r="C65" s="22"/>
      <c r="D65" s="22"/>
      <c r="E65" s="22"/>
      <c r="F65" s="22"/>
      <c r="G65" s="22"/>
    </row>
    <row r="66" spans="3:7" x14ac:dyDescent="0.2">
      <c r="C66" s="22"/>
      <c r="D66" s="22"/>
      <c r="E66" s="22"/>
      <c r="F66" s="22"/>
      <c r="G66" s="22"/>
    </row>
    <row r="67" spans="3:7" x14ac:dyDescent="0.2">
      <c r="C67" s="22"/>
      <c r="D67" s="22"/>
      <c r="E67" s="22"/>
      <c r="F67" s="22"/>
      <c r="G67" s="22"/>
    </row>
    <row r="68" spans="3:7" x14ac:dyDescent="0.2">
      <c r="C68" s="22"/>
      <c r="D68" s="22"/>
      <c r="E68" s="22"/>
      <c r="F68" s="22"/>
      <c r="G68" s="22"/>
    </row>
    <row r="69" spans="3:7" x14ac:dyDescent="0.2">
      <c r="C69" s="22"/>
      <c r="D69" s="22"/>
      <c r="E69" s="22"/>
      <c r="F69" s="22"/>
      <c r="G69" s="22"/>
    </row>
    <row r="70" spans="3:7" x14ac:dyDescent="0.2">
      <c r="C70" s="22"/>
      <c r="D70" s="22"/>
      <c r="E70" s="22"/>
      <c r="F70" s="22"/>
      <c r="G70" s="22"/>
    </row>
    <row r="71" spans="3:7" x14ac:dyDescent="0.2">
      <c r="C71" s="22"/>
      <c r="D71" s="22"/>
      <c r="E71" s="22"/>
      <c r="F71" s="22"/>
      <c r="G71" s="22"/>
    </row>
    <row r="72" spans="3:7" x14ac:dyDescent="0.2">
      <c r="C72" s="22"/>
      <c r="D72" s="22"/>
      <c r="E72" s="22"/>
      <c r="F72" s="22"/>
      <c r="G72" s="22"/>
    </row>
    <row r="73" spans="3:7" x14ac:dyDescent="0.2">
      <c r="C73" s="22"/>
      <c r="D73" s="22"/>
      <c r="E73" s="22"/>
      <c r="F73" s="22"/>
      <c r="G73" s="22"/>
    </row>
    <row r="74" spans="3:7" x14ac:dyDescent="0.2">
      <c r="C74" s="22"/>
      <c r="D74" s="22"/>
      <c r="E74" s="22"/>
      <c r="F74" s="22"/>
      <c r="G74" s="22"/>
    </row>
    <row r="75" spans="3:7" x14ac:dyDescent="0.2">
      <c r="C75" s="22"/>
      <c r="D75" s="22"/>
      <c r="E75" s="22"/>
      <c r="F75" s="22"/>
      <c r="G75" s="22"/>
    </row>
    <row r="76" spans="3:7" x14ac:dyDescent="0.2">
      <c r="C76" s="22"/>
      <c r="D76" s="22"/>
      <c r="E76" s="22"/>
      <c r="F76" s="22"/>
      <c r="G76" s="22"/>
    </row>
    <row r="77" spans="3:7" x14ac:dyDescent="0.2">
      <c r="C77" s="22"/>
      <c r="D77" s="22"/>
      <c r="E77" s="22"/>
      <c r="F77" s="22"/>
      <c r="G77" s="22"/>
    </row>
    <row r="78" spans="3:7" x14ac:dyDescent="0.2">
      <c r="C78" s="22"/>
      <c r="D78" s="22"/>
      <c r="E78" s="22"/>
      <c r="F78" s="22"/>
      <c r="G78" s="22"/>
    </row>
    <row r="79" spans="3:7" x14ac:dyDescent="0.2">
      <c r="C79" s="22"/>
      <c r="D79" s="22"/>
      <c r="E79" s="22"/>
      <c r="F79" s="22"/>
      <c r="G79" s="22"/>
    </row>
    <row r="80" spans="3:7" x14ac:dyDescent="0.2">
      <c r="C80" s="22"/>
      <c r="D80" s="22"/>
      <c r="E80" s="22"/>
      <c r="F80" s="22"/>
      <c r="G80" s="22"/>
    </row>
    <row r="81" spans="3:7" x14ac:dyDescent="0.2">
      <c r="C81" s="22"/>
      <c r="D81" s="22"/>
      <c r="E81" s="22"/>
      <c r="F81" s="22"/>
      <c r="G81" s="22"/>
    </row>
    <row r="82" spans="3:7" x14ac:dyDescent="0.2">
      <c r="C82" s="22"/>
      <c r="D82" s="22"/>
      <c r="E82" s="22"/>
      <c r="F82" s="22"/>
      <c r="G82" s="22"/>
    </row>
    <row r="83" spans="3:7" x14ac:dyDescent="0.2">
      <c r="C83" s="22"/>
      <c r="D83" s="22"/>
      <c r="E83" s="22"/>
      <c r="F83" s="22"/>
      <c r="G83" s="22"/>
    </row>
    <row r="84" spans="3:7" x14ac:dyDescent="0.2">
      <c r="C84" s="22"/>
      <c r="D84" s="22"/>
      <c r="E84" s="22"/>
      <c r="F84" s="22"/>
      <c r="G84" s="22"/>
    </row>
    <row r="85" spans="3:7" x14ac:dyDescent="0.2">
      <c r="C85" s="22"/>
      <c r="D85" s="22"/>
      <c r="E85" s="22"/>
      <c r="F85" s="22"/>
      <c r="G85" s="22"/>
    </row>
    <row r="86" spans="3:7" x14ac:dyDescent="0.2">
      <c r="C86" s="22"/>
      <c r="D86" s="22"/>
      <c r="E86" s="22"/>
      <c r="F86" s="22"/>
      <c r="G86" s="22"/>
    </row>
    <row r="87" spans="3:7" x14ac:dyDescent="0.2">
      <c r="C87" s="22"/>
      <c r="D87" s="22"/>
      <c r="E87" s="22"/>
      <c r="F87" s="22"/>
      <c r="G87" s="22"/>
    </row>
    <row r="88" spans="3:7" x14ac:dyDescent="0.2">
      <c r="C88" s="22"/>
      <c r="D88" s="22"/>
      <c r="E88" s="22"/>
      <c r="F88" s="22"/>
      <c r="G88" s="22"/>
    </row>
    <row r="89" spans="3:7" x14ac:dyDescent="0.2">
      <c r="C89" s="22"/>
      <c r="D89" s="22"/>
      <c r="E89" s="22"/>
      <c r="F89" s="22"/>
      <c r="G89" s="22"/>
    </row>
    <row r="90" spans="3:7" x14ac:dyDescent="0.2">
      <c r="C90" s="22"/>
      <c r="D90" s="22"/>
      <c r="E90" s="22"/>
      <c r="F90" s="22"/>
      <c r="G90" s="22"/>
    </row>
    <row r="91" spans="3:7" x14ac:dyDescent="0.2">
      <c r="C91" s="22"/>
      <c r="D91" s="22"/>
      <c r="E91" s="22"/>
      <c r="F91" s="22"/>
      <c r="G91" s="22"/>
    </row>
    <row r="92" spans="3:7" x14ac:dyDescent="0.2">
      <c r="C92" s="22"/>
      <c r="D92" s="22"/>
      <c r="E92" s="22"/>
      <c r="F92" s="22"/>
      <c r="G92" s="22"/>
    </row>
    <row r="93" spans="3:7" x14ac:dyDescent="0.2">
      <c r="C93" s="22"/>
      <c r="D93" s="22"/>
      <c r="E93" s="22"/>
      <c r="F93" s="22"/>
      <c r="G93" s="22"/>
    </row>
    <row r="94" spans="3:7" x14ac:dyDescent="0.2">
      <c r="C94" s="22"/>
      <c r="D94" s="22"/>
      <c r="E94" s="22"/>
      <c r="F94" s="22"/>
      <c r="G94" s="22"/>
    </row>
    <row r="95" spans="3:7" x14ac:dyDescent="0.2">
      <c r="C95" s="22"/>
      <c r="D95" s="22"/>
      <c r="E95" s="22"/>
      <c r="F95" s="22"/>
      <c r="G95" s="22"/>
    </row>
    <row r="96" spans="3:7" x14ac:dyDescent="0.2">
      <c r="C96" s="22"/>
      <c r="D96" s="22"/>
      <c r="E96" s="22"/>
      <c r="F96" s="22"/>
      <c r="G96" s="22"/>
    </row>
    <row r="97" spans="3:7" x14ac:dyDescent="0.2">
      <c r="C97" s="22"/>
      <c r="D97" s="22"/>
      <c r="E97" s="22"/>
      <c r="F97" s="22"/>
      <c r="G97" s="22"/>
    </row>
    <row r="98" spans="3:7" x14ac:dyDescent="0.2">
      <c r="C98" s="22"/>
      <c r="D98" s="22"/>
      <c r="E98" s="22"/>
      <c r="F98" s="22"/>
      <c r="G98" s="22"/>
    </row>
    <row r="99" spans="3:7" x14ac:dyDescent="0.2">
      <c r="C99" s="22"/>
      <c r="D99" s="22"/>
      <c r="E99" s="22"/>
      <c r="F99" s="22"/>
      <c r="G99" s="22"/>
    </row>
    <row r="100" spans="3:7" x14ac:dyDescent="0.2">
      <c r="C100" s="22"/>
      <c r="D100" s="22"/>
      <c r="E100" s="22"/>
      <c r="F100" s="22"/>
      <c r="G100" s="22"/>
    </row>
    <row r="101" spans="3:7" x14ac:dyDescent="0.2">
      <c r="C101" s="22"/>
      <c r="D101" s="22"/>
      <c r="E101" s="22"/>
      <c r="F101" s="22"/>
      <c r="G101" s="22"/>
    </row>
    <row r="102" spans="3:7" x14ac:dyDescent="0.2">
      <c r="C102" s="22"/>
      <c r="D102" s="22"/>
      <c r="E102" s="22"/>
      <c r="F102" s="22"/>
      <c r="G102" s="22"/>
    </row>
    <row r="103" spans="3:7" x14ac:dyDescent="0.2">
      <c r="C103" s="22"/>
      <c r="D103" s="22"/>
      <c r="E103" s="22"/>
      <c r="F103" s="22"/>
      <c r="G103" s="22"/>
    </row>
    <row r="104" spans="3:7" x14ac:dyDescent="0.2">
      <c r="C104" s="22"/>
      <c r="D104" s="22"/>
      <c r="E104" s="22"/>
      <c r="F104" s="22"/>
      <c r="G104" s="22"/>
    </row>
    <row r="105" spans="3:7" x14ac:dyDescent="0.2">
      <c r="C105" s="22"/>
      <c r="D105" s="22"/>
      <c r="E105" s="22"/>
      <c r="F105" s="22"/>
      <c r="G105" s="22"/>
    </row>
    <row r="106" spans="3:7" x14ac:dyDescent="0.2">
      <c r="C106" s="22"/>
      <c r="D106" s="22"/>
      <c r="E106" s="22"/>
      <c r="F106" s="22"/>
      <c r="G106" s="22"/>
    </row>
    <row r="107" spans="3:7" x14ac:dyDescent="0.2">
      <c r="C107" s="22"/>
      <c r="D107" s="22"/>
      <c r="E107" s="22"/>
      <c r="F107" s="22"/>
      <c r="G107" s="22"/>
    </row>
    <row r="108" spans="3:7" x14ac:dyDescent="0.2">
      <c r="C108" s="22"/>
      <c r="D108" s="22"/>
      <c r="E108" s="22"/>
      <c r="F108" s="22"/>
      <c r="G108" s="22"/>
    </row>
    <row r="109" spans="3:7" x14ac:dyDescent="0.2">
      <c r="C109" s="22"/>
      <c r="D109" s="22"/>
      <c r="E109" s="22"/>
      <c r="F109" s="22"/>
      <c r="G109" s="22"/>
    </row>
    <row r="110" spans="3:7" x14ac:dyDescent="0.2">
      <c r="C110" s="22"/>
      <c r="D110" s="22"/>
      <c r="E110" s="22"/>
      <c r="F110" s="22"/>
      <c r="G110" s="22"/>
    </row>
    <row r="111" spans="3:7" x14ac:dyDescent="0.2">
      <c r="C111" s="22"/>
      <c r="D111" s="22"/>
      <c r="E111" s="22"/>
      <c r="F111" s="22"/>
      <c r="G111" s="22"/>
    </row>
    <row r="112" spans="3:7" x14ac:dyDescent="0.2">
      <c r="C112" s="22"/>
      <c r="D112" s="22"/>
      <c r="E112" s="22"/>
      <c r="F112" s="22"/>
      <c r="G112" s="22"/>
    </row>
    <row r="113" spans="3:7" x14ac:dyDescent="0.2">
      <c r="C113" s="22"/>
      <c r="D113" s="22"/>
      <c r="E113" s="22"/>
      <c r="F113" s="22"/>
      <c r="G113" s="22"/>
    </row>
    <row r="114" spans="3:7" x14ac:dyDescent="0.2">
      <c r="C114" s="22"/>
      <c r="D114" s="22"/>
      <c r="E114" s="22"/>
      <c r="F114" s="22"/>
      <c r="G114" s="22"/>
    </row>
    <row r="115" spans="3:7" x14ac:dyDescent="0.2">
      <c r="C115" s="22"/>
      <c r="D115" s="22"/>
      <c r="E115" s="22"/>
      <c r="F115" s="22"/>
      <c r="G115" s="22"/>
    </row>
    <row r="116" spans="3:7" x14ac:dyDescent="0.2">
      <c r="C116" s="22"/>
      <c r="D116" s="22"/>
      <c r="E116" s="22"/>
      <c r="F116" s="22"/>
      <c r="G116" s="22"/>
    </row>
    <row r="117" spans="3:7" x14ac:dyDescent="0.2">
      <c r="C117" s="22"/>
      <c r="D117" s="22"/>
      <c r="E117" s="22"/>
      <c r="F117" s="22"/>
      <c r="G117" s="22"/>
    </row>
    <row r="118" spans="3:7" x14ac:dyDescent="0.2">
      <c r="C118" s="22"/>
      <c r="D118" s="22"/>
      <c r="E118" s="22"/>
      <c r="F118" s="22"/>
      <c r="G118" s="22"/>
    </row>
    <row r="119" spans="3:7" x14ac:dyDescent="0.2">
      <c r="C119" s="22"/>
      <c r="D119" s="22"/>
      <c r="E119" s="22"/>
      <c r="F119" s="22"/>
      <c r="G119" s="22"/>
    </row>
    <row r="120" spans="3:7" x14ac:dyDescent="0.2">
      <c r="C120" s="22"/>
      <c r="D120" s="22"/>
      <c r="E120" s="22"/>
      <c r="F120" s="22"/>
      <c r="G120" s="22"/>
    </row>
    <row r="121" spans="3:7" x14ac:dyDescent="0.2">
      <c r="C121" s="22"/>
      <c r="D121" s="22"/>
      <c r="E121" s="22"/>
      <c r="F121" s="22"/>
      <c r="G121" s="22"/>
    </row>
    <row r="122" spans="3:7" x14ac:dyDescent="0.2">
      <c r="C122" s="22"/>
      <c r="D122" s="22"/>
      <c r="E122" s="22"/>
      <c r="F122" s="22"/>
      <c r="G122" s="22"/>
    </row>
    <row r="123" spans="3:7" x14ac:dyDescent="0.2">
      <c r="C123" s="22"/>
      <c r="D123" s="22"/>
      <c r="E123" s="22"/>
      <c r="F123" s="22"/>
      <c r="G123" s="22"/>
    </row>
    <row r="124" spans="3:7" x14ac:dyDescent="0.2">
      <c r="C124" s="22"/>
      <c r="D124" s="22"/>
      <c r="E124" s="22"/>
      <c r="F124" s="22"/>
      <c r="G124" s="22"/>
    </row>
    <row r="125" spans="3:7" x14ac:dyDescent="0.2">
      <c r="C125" s="22"/>
      <c r="D125" s="22"/>
      <c r="E125" s="22"/>
      <c r="F125" s="22"/>
      <c r="G125" s="22"/>
    </row>
    <row r="126" spans="3:7" x14ac:dyDescent="0.2">
      <c r="C126" s="22"/>
      <c r="D126" s="22"/>
      <c r="E126" s="22"/>
      <c r="F126" s="22"/>
      <c r="G126" s="22"/>
    </row>
    <row r="127" spans="3:7" x14ac:dyDescent="0.2">
      <c r="C127" s="22"/>
      <c r="D127" s="22"/>
      <c r="E127" s="22"/>
      <c r="F127" s="22"/>
      <c r="G127" s="22"/>
    </row>
    <row r="128" spans="3:7" x14ac:dyDescent="0.2">
      <c r="C128" s="22"/>
      <c r="D128" s="22"/>
      <c r="E128" s="22"/>
      <c r="F128" s="22"/>
      <c r="G128" s="22"/>
    </row>
    <row r="129" spans="3:7" x14ac:dyDescent="0.2">
      <c r="C129" s="22"/>
      <c r="D129" s="22"/>
      <c r="E129" s="22"/>
      <c r="F129" s="22"/>
      <c r="G129" s="22"/>
    </row>
    <row r="130" spans="3:7" x14ac:dyDescent="0.2">
      <c r="C130" s="22"/>
      <c r="D130" s="22"/>
      <c r="E130" s="22"/>
      <c r="F130" s="22"/>
      <c r="G130" s="22"/>
    </row>
    <row r="131" spans="3:7" x14ac:dyDescent="0.2">
      <c r="C131" s="22"/>
      <c r="D131" s="22"/>
      <c r="E131" s="22"/>
      <c r="F131" s="22"/>
      <c r="G131" s="22"/>
    </row>
    <row r="132" spans="3:7" x14ac:dyDescent="0.2">
      <c r="C132" s="22"/>
      <c r="D132" s="22"/>
      <c r="E132" s="22"/>
      <c r="F132" s="22"/>
      <c r="G132" s="22"/>
    </row>
    <row r="133" spans="3:7" x14ac:dyDescent="0.2">
      <c r="C133" s="22"/>
      <c r="D133" s="22"/>
      <c r="E133" s="22"/>
      <c r="F133" s="22"/>
      <c r="G133" s="22"/>
    </row>
    <row r="134" spans="3:7" x14ac:dyDescent="0.2">
      <c r="C134" s="22"/>
      <c r="D134" s="22"/>
      <c r="E134" s="22"/>
      <c r="F134" s="22"/>
      <c r="G134" s="22"/>
    </row>
    <row r="135" spans="3:7" x14ac:dyDescent="0.2">
      <c r="C135" s="22"/>
      <c r="D135" s="22"/>
      <c r="E135" s="22"/>
      <c r="F135" s="22"/>
      <c r="G135" s="22"/>
    </row>
    <row r="136" spans="3:7" x14ac:dyDescent="0.2">
      <c r="C136" s="22"/>
      <c r="D136" s="22"/>
      <c r="E136" s="22"/>
      <c r="F136" s="22"/>
      <c r="G136" s="22"/>
    </row>
    <row r="137" spans="3:7" x14ac:dyDescent="0.2">
      <c r="C137" s="22"/>
      <c r="D137" s="22"/>
      <c r="E137" s="22"/>
      <c r="F137" s="22"/>
      <c r="G137" s="22"/>
    </row>
    <row r="138" spans="3:7" x14ac:dyDescent="0.2">
      <c r="C138" s="22"/>
      <c r="D138" s="22"/>
      <c r="E138" s="22"/>
      <c r="F138" s="22"/>
      <c r="G138" s="22"/>
    </row>
    <row r="139" spans="3:7" x14ac:dyDescent="0.2">
      <c r="C139" s="22"/>
      <c r="D139" s="22"/>
      <c r="E139" s="22"/>
      <c r="F139" s="22"/>
      <c r="G139" s="22"/>
    </row>
    <row r="140" spans="3:7" x14ac:dyDescent="0.2">
      <c r="C140" s="22"/>
      <c r="D140" s="22"/>
      <c r="E140" s="22"/>
      <c r="F140" s="22"/>
      <c r="G140" s="22"/>
    </row>
    <row r="141" spans="3:7" x14ac:dyDescent="0.2">
      <c r="C141" s="22"/>
      <c r="D141" s="22"/>
      <c r="E141" s="22"/>
      <c r="F141" s="22"/>
      <c r="G141" s="22"/>
    </row>
    <row r="142" spans="3:7" x14ac:dyDescent="0.2">
      <c r="C142" s="22"/>
      <c r="D142" s="22"/>
      <c r="E142" s="22"/>
      <c r="F142" s="22"/>
      <c r="G142" s="22"/>
    </row>
    <row r="143" spans="3:7" x14ac:dyDescent="0.2">
      <c r="C143" s="22"/>
      <c r="D143" s="22"/>
      <c r="E143" s="22"/>
      <c r="F143" s="22"/>
      <c r="G143" s="22"/>
    </row>
    <row r="144" spans="3:7" x14ac:dyDescent="0.2">
      <c r="C144" s="22"/>
      <c r="D144" s="22"/>
      <c r="E144" s="22"/>
      <c r="F144" s="22"/>
      <c r="G144" s="22"/>
    </row>
    <row r="145" spans="3:7" x14ac:dyDescent="0.2">
      <c r="C145" s="22"/>
      <c r="D145" s="22"/>
      <c r="E145" s="22"/>
      <c r="F145" s="22"/>
      <c r="G145" s="22"/>
    </row>
    <row r="146" spans="3:7" x14ac:dyDescent="0.2">
      <c r="C146" s="22"/>
      <c r="D146" s="22"/>
      <c r="E146" s="22"/>
      <c r="F146" s="22"/>
      <c r="G146" s="22"/>
    </row>
    <row r="147" spans="3:7" x14ac:dyDescent="0.2">
      <c r="C147" s="22"/>
      <c r="D147" s="22"/>
      <c r="E147" s="22"/>
      <c r="F147" s="22"/>
      <c r="G147" s="22"/>
    </row>
    <row r="148" spans="3:7" x14ac:dyDescent="0.2">
      <c r="C148" s="22"/>
      <c r="D148" s="22"/>
      <c r="E148" s="22"/>
      <c r="F148" s="22"/>
      <c r="G148" s="22"/>
    </row>
    <row r="149" spans="3:7" x14ac:dyDescent="0.2">
      <c r="C149" s="22"/>
      <c r="D149" s="22"/>
      <c r="E149" s="22"/>
      <c r="F149" s="22"/>
      <c r="G149" s="22"/>
    </row>
    <row r="150" spans="3:7" x14ac:dyDescent="0.2">
      <c r="C150" s="22"/>
      <c r="D150" s="22"/>
      <c r="E150" s="22"/>
      <c r="F150" s="22"/>
      <c r="G150" s="22"/>
    </row>
    <row r="151" spans="3:7" x14ac:dyDescent="0.2">
      <c r="C151" s="22"/>
      <c r="D151" s="22"/>
      <c r="E151" s="22"/>
      <c r="F151" s="22"/>
      <c r="G151" s="22"/>
    </row>
    <row r="152" spans="3:7" x14ac:dyDescent="0.2">
      <c r="C152" s="22"/>
      <c r="D152" s="22"/>
      <c r="E152" s="22"/>
      <c r="F152" s="22"/>
      <c r="G152" s="22"/>
    </row>
    <row r="153" spans="3:7" x14ac:dyDescent="0.2">
      <c r="C153" s="22"/>
      <c r="D153" s="22"/>
      <c r="E153" s="22"/>
      <c r="F153" s="22"/>
      <c r="G153" s="22"/>
    </row>
    <row r="154" spans="3:7" x14ac:dyDescent="0.2">
      <c r="C154" s="22"/>
      <c r="D154" s="22"/>
      <c r="E154" s="22"/>
      <c r="F154" s="22"/>
      <c r="G154" s="22"/>
    </row>
    <row r="155" spans="3:7" x14ac:dyDescent="0.2">
      <c r="C155" s="22"/>
      <c r="D155" s="22"/>
      <c r="E155" s="22"/>
      <c r="F155" s="22"/>
      <c r="G155" s="22"/>
    </row>
    <row r="156" spans="3:7" x14ac:dyDescent="0.2">
      <c r="C156" s="22"/>
      <c r="D156" s="22"/>
      <c r="E156" s="22"/>
      <c r="F156" s="22"/>
      <c r="G156" s="22"/>
    </row>
    <row r="157" spans="3:7" x14ac:dyDescent="0.2">
      <c r="C157" s="22"/>
      <c r="D157" s="22"/>
      <c r="E157" s="22"/>
      <c r="F157" s="22"/>
      <c r="G157" s="22"/>
    </row>
    <row r="158" spans="3:7" x14ac:dyDescent="0.2">
      <c r="C158" s="22"/>
      <c r="D158" s="22"/>
      <c r="E158" s="22"/>
      <c r="F158" s="22"/>
      <c r="G158" s="22"/>
    </row>
    <row r="159" spans="3:7" x14ac:dyDescent="0.2">
      <c r="C159" s="22"/>
      <c r="D159" s="22"/>
      <c r="E159" s="22"/>
      <c r="F159" s="22"/>
      <c r="G159" s="22"/>
    </row>
    <row r="160" spans="3:7" x14ac:dyDescent="0.2">
      <c r="C160" s="22"/>
      <c r="D160" s="22"/>
      <c r="E160" s="22"/>
      <c r="F160" s="22"/>
      <c r="G160" s="22"/>
    </row>
    <row r="161" spans="3:7" x14ac:dyDescent="0.2">
      <c r="C161" s="22"/>
      <c r="D161" s="22"/>
      <c r="E161" s="22"/>
      <c r="F161" s="22"/>
      <c r="G161" s="22"/>
    </row>
    <row r="162" spans="3:7" x14ac:dyDescent="0.2">
      <c r="C162" s="22"/>
      <c r="D162" s="22"/>
      <c r="E162" s="22"/>
      <c r="F162" s="22"/>
      <c r="G162" s="22"/>
    </row>
    <row r="163" spans="3:7" x14ac:dyDescent="0.2">
      <c r="C163" s="22"/>
      <c r="D163" s="22"/>
      <c r="E163" s="22"/>
      <c r="F163" s="22"/>
      <c r="G163" s="22"/>
    </row>
    <row r="164" spans="3:7" x14ac:dyDescent="0.2">
      <c r="C164" s="22"/>
      <c r="D164" s="22"/>
      <c r="E164" s="22"/>
      <c r="F164" s="22"/>
      <c r="G164" s="22"/>
    </row>
    <row r="165" spans="3:7" x14ac:dyDescent="0.2">
      <c r="C165" s="22"/>
      <c r="D165" s="22"/>
      <c r="E165" s="22"/>
      <c r="F165" s="22"/>
      <c r="G165" s="22"/>
    </row>
    <row r="166" spans="3:7" x14ac:dyDescent="0.2">
      <c r="C166" s="22"/>
      <c r="D166" s="22"/>
      <c r="E166" s="22"/>
      <c r="F166" s="22"/>
      <c r="G166" s="22"/>
    </row>
    <row r="167" spans="3:7" x14ac:dyDescent="0.2">
      <c r="C167" s="22"/>
      <c r="D167" s="22"/>
      <c r="E167" s="22"/>
      <c r="F167" s="22"/>
      <c r="G167" s="22"/>
    </row>
    <row r="168" spans="3:7" x14ac:dyDescent="0.2">
      <c r="C168" s="22"/>
      <c r="D168" s="22"/>
      <c r="E168" s="22"/>
      <c r="F168" s="22"/>
      <c r="G168" s="22"/>
    </row>
    <row r="169" spans="3:7" x14ac:dyDescent="0.2">
      <c r="C169" s="22"/>
      <c r="D169" s="22"/>
      <c r="E169" s="22"/>
      <c r="F169" s="22"/>
      <c r="G169" s="22"/>
    </row>
    <row r="170" spans="3:7" x14ac:dyDescent="0.2">
      <c r="C170" s="22"/>
      <c r="D170" s="22"/>
      <c r="E170" s="22"/>
      <c r="F170" s="22"/>
      <c r="G170" s="22"/>
    </row>
    <row r="171" spans="3:7" x14ac:dyDescent="0.2">
      <c r="C171" s="22"/>
      <c r="D171" s="22"/>
      <c r="E171" s="22"/>
      <c r="F171" s="22"/>
      <c r="G171" s="22"/>
    </row>
    <row r="172" spans="3:7" x14ac:dyDescent="0.2">
      <c r="C172" s="22"/>
      <c r="D172" s="22"/>
      <c r="E172" s="22"/>
      <c r="F172" s="22"/>
      <c r="G172" s="22"/>
    </row>
    <row r="173" spans="3:7" x14ac:dyDescent="0.2">
      <c r="C173" s="22"/>
      <c r="D173" s="22"/>
      <c r="E173" s="22"/>
      <c r="F173" s="22"/>
      <c r="G173" s="22"/>
    </row>
    <row r="174" spans="3:7" x14ac:dyDescent="0.2">
      <c r="C174" s="22"/>
      <c r="D174" s="22"/>
      <c r="E174" s="22"/>
      <c r="F174" s="22"/>
      <c r="G174" s="22"/>
    </row>
    <row r="175" spans="3:7" x14ac:dyDescent="0.2">
      <c r="C175" s="22"/>
      <c r="D175" s="22"/>
      <c r="E175" s="22"/>
      <c r="F175" s="22"/>
      <c r="G175" s="22"/>
    </row>
    <row r="176" spans="3:7" x14ac:dyDescent="0.2">
      <c r="C176" s="22"/>
      <c r="D176" s="22"/>
      <c r="E176" s="22"/>
      <c r="F176" s="22"/>
      <c r="G176" s="22"/>
    </row>
    <row r="177" spans="3:7" x14ac:dyDescent="0.2">
      <c r="C177" s="22"/>
      <c r="D177" s="22"/>
      <c r="E177" s="22"/>
      <c r="F177" s="22"/>
      <c r="G177" s="22"/>
    </row>
    <row r="178" spans="3:7" x14ac:dyDescent="0.2">
      <c r="C178" s="22"/>
      <c r="D178" s="22"/>
      <c r="E178" s="22"/>
      <c r="F178" s="22"/>
      <c r="G178" s="22"/>
    </row>
    <row r="179" spans="3:7" x14ac:dyDescent="0.2">
      <c r="C179" s="22"/>
      <c r="D179" s="22"/>
      <c r="E179" s="22"/>
      <c r="F179" s="22"/>
      <c r="G179" s="22"/>
    </row>
    <row r="180" spans="3:7" x14ac:dyDescent="0.2">
      <c r="C180" s="22"/>
      <c r="D180" s="22"/>
      <c r="E180" s="22"/>
      <c r="F180" s="22"/>
      <c r="G180" s="22"/>
    </row>
    <row r="181" spans="3:7" x14ac:dyDescent="0.2">
      <c r="C181" s="22"/>
      <c r="D181" s="22"/>
      <c r="E181" s="22"/>
      <c r="F181" s="22"/>
      <c r="G181" s="22"/>
    </row>
    <row r="182" spans="3:7" x14ac:dyDescent="0.2">
      <c r="C182" s="22"/>
      <c r="D182" s="22"/>
      <c r="E182" s="22"/>
      <c r="F182" s="22"/>
      <c r="G182" s="22"/>
    </row>
    <row r="183" spans="3:7" x14ac:dyDescent="0.2">
      <c r="C183" s="22"/>
      <c r="D183" s="22"/>
      <c r="E183" s="22"/>
      <c r="F183" s="22"/>
      <c r="G183" s="22"/>
    </row>
    <row r="184" spans="3:7" x14ac:dyDescent="0.2">
      <c r="C184" s="22"/>
      <c r="D184" s="22"/>
      <c r="E184" s="22"/>
      <c r="F184" s="22"/>
      <c r="G184" s="22"/>
    </row>
    <row r="185" spans="3:7" x14ac:dyDescent="0.2">
      <c r="C185" s="22"/>
      <c r="D185" s="22"/>
      <c r="E185" s="22"/>
      <c r="F185" s="22"/>
      <c r="G185" s="22"/>
    </row>
    <row r="186" spans="3:7" x14ac:dyDescent="0.2">
      <c r="C186" s="22"/>
      <c r="D186" s="22"/>
      <c r="E186" s="22"/>
      <c r="F186" s="22"/>
      <c r="G186" s="22"/>
    </row>
    <row r="187" spans="3:7" x14ac:dyDescent="0.2">
      <c r="C187" s="22"/>
      <c r="D187" s="22"/>
      <c r="E187" s="22"/>
      <c r="F187" s="22"/>
      <c r="G187" s="22"/>
    </row>
    <row r="188" spans="3:7" x14ac:dyDescent="0.2">
      <c r="C188" s="22"/>
      <c r="D188" s="22"/>
      <c r="E188" s="22"/>
      <c r="F188" s="22"/>
      <c r="G188" s="22"/>
    </row>
    <row r="189" spans="3:7" x14ac:dyDescent="0.2">
      <c r="C189" s="22"/>
      <c r="D189" s="22"/>
      <c r="E189" s="22"/>
      <c r="F189" s="22"/>
      <c r="G189" s="22"/>
    </row>
    <row r="190" spans="3:7" x14ac:dyDescent="0.2">
      <c r="C190" s="22"/>
      <c r="D190" s="22"/>
      <c r="E190" s="22"/>
      <c r="F190" s="22"/>
      <c r="G190" s="22"/>
    </row>
    <row r="191" spans="3:7" x14ac:dyDescent="0.2">
      <c r="C191" s="22"/>
      <c r="D191" s="22"/>
      <c r="E191" s="22"/>
      <c r="F191" s="22"/>
      <c r="G191" s="22"/>
    </row>
    <row r="192" spans="3:7" x14ac:dyDescent="0.2">
      <c r="C192" s="22"/>
      <c r="D192" s="22"/>
      <c r="E192" s="22"/>
      <c r="F192" s="22"/>
      <c r="G192" s="22"/>
    </row>
    <row r="193" spans="3:7" x14ac:dyDescent="0.2">
      <c r="C193" s="22"/>
      <c r="D193" s="22"/>
      <c r="E193" s="22"/>
      <c r="F193" s="22"/>
      <c r="G193" s="22"/>
    </row>
    <row r="194" spans="3:7" x14ac:dyDescent="0.2">
      <c r="C194" s="22"/>
      <c r="D194" s="22"/>
      <c r="E194" s="22"/>
      <c r="F194" s="22"/>
      <c r="G194" s="22"/>
    </row>
    <row r="195" spans="3:7" x14ac:dyDescent="0.2">
      <c r="C195" s="22"/>
      <c r="D195" s="22"/>
      <c r="E195" s="22"/>
      <c r="F195" s="22"/>
      <c r="G195" s="22"/>
    </row>
    <row r="196" spans="3:7" x14ac:dyDescent="0.2">
      <c r="C196" s="22"/>
      <c r="D196" s="22"/>
      <c r="E196" s="22"/>
      <c r="F196" s="22"/>
      <c r="G196" s="22"/>
    </row>
    <row r="197" spans="3:7" x14ac:dyDescent="0.2">
      <c r="C197" s="22"/>
      <c r="D197" s="22"/>
      <c r="E197" s="22"/>
      <c r="F197" s="22"/>
      <c r="G197" s="22"/>
    </row>
    <row r="198" spans="3:7" x14ac:dyDescent="0.2">
      <c r="C198" s="22"/>
      <c r="D198" s="22"/>
      <c r="E198" s="22"/>
      <c r="F198" s="22"/>
      <c r="G198" s="22"/>
    </row>
    <row r="199" spans="3:7" x14ac:dyDescent="0.2">
      <c r="C199" s="22"/>
      <c r="D199" s="22"/>
      <c r="E199" s="22"/>
      <c r="F199" s="22"/>
      <c r="G199" s="22"/>
    </row>
    <row r="200" spans="3:7" x14ac:dyDescent="0.2">
      <c r="C200" s="22"/>
      <c r="D200" s="22"/>
      <c r="E200" s="22"/>
      <c r="F200" s="22"/>
      <c r="G200" s="22"/>
    </row>
    <row r="201" spans="3:7" x14ac:dyDescent="0.2">
      <c r="C201" s="22"/>
      <c r="D201" s="22"/>
      <c r="E201" s="22"/>
      <c r="F201" s="22"/>
      <c r="G201" s="22"/>
    </row>
    <row r="202" spans="3:7" x14ac:dyDescent="0.2">
      <c r="C202" s="22"/>
      <c r="D202" s="22"/>
      <c r="E202" s="22"/>
      <c r="F202" s="22"/>
      <c r="G202" s="22"/>
    </row>
    <row r="203" spans="3:7" x14ac:dyDescent="0.2">
      <c r="C203" s="22"/>
      <c r="D203" s="22"/>
      <c r="E203" s="22"/>
      <c r="F203" s="22"/>
      <c r="G203" s="22"/>
    </row>
    <row r="204" spans="3:7" x14ac:dyDescent="0.2">
      <c r="C204" s="22"/>
      <c r="D204" s="22"/>
      <c r="E204" s="22"/>
      <c r="F204" s="22"/>
      <c r="G204" s="22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13BD84CD-2199-426B-8C67-2B2DF9D6D71D}">
      <formula1>Kommune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9FA0-20A5-4705-94BD-6391D7A479AC}">
  <dimension ref="A1:M59"/>
  <sheetViews>
    <sheetView workbookViewId="0">
      <selection activeCell="D8" sqref="D8"/>
    </sheetView>
  </sheetViews>
  <sheetFormatPr defaultColWidth="8.7109375" defaultRowHeight="12.75" x14ac:dyDescent="0.2"/>
  <cols>
    <col min="1" max="1" width="8.7109375" style="14"/>
    <col min="2" max="2" width="25" style="14" customWidth="1"/>
    <col min="3" max="3" width="11.28515625" style="14" customWidth="1"/>
    <col min="4" max="7" width="10.85546875" style="14" customWidth="1"/>
    <col min="8" max="8" width="8.7109375" style="14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6384" width="8.7109375" style="14"/>
  </cols>
  <sheetData>
    <row r="1" spans="1:13" x14ac:dyDescent="0.2">
      <c r="A1" s="1" t="s">
        <v>82</v>
      </c>
    </row>
    <row r="2" spans="1:13" x14ac:dyDescent="0.2">
      <c r="A2" s="2" t="s">
        <v>72</v>
      </c>
    </row>
    <row r="4" spans="1:13" ht="13.5" thickBot="1" x14ac:dyDescent="0.25">
      <c r="A4" s="25" t="s">
        <v>77</v>
      </c>
    </row>
    <row r="5" spans="1:13" ht="13.5" thickBot="1" x14ac:dyDescent="0.25">
      <c r="A5" s="14" t="s">
        <v>78</v>
      </c>
      <c r="D5" s="26"/>
    </row>
    <row r="6" spans="1:13" ht="13.5" thickBot="1" x14ac:dyDescent="0.25">
      <c r="A6" s="14" t="s">
        <v>79</v>
      </c>
      <c r="D6" s="27">
        <f>+D5*(100%+D7)</f>
        <v>0</v>
      </c>
    </row>
    <row r="7" spans="1:13" x14ac:dyDescent="0.2">
      <c r="A7" s="14" t="s">
        <v>80</v>
      </c>
      <c r="D7" s="23">
        <f>+'Løntabel oktober 2019'!D7</f>
        <v>3.8518082916789043E-2</v>
      </c>
    </row>
    <row r="9" spans="1:13" x14ac:dyDescent="0.2">
      <c r="A9" s="14" t="s">
        <v>1</v>
      </c>
      <c r="D9" s="15">
        <v>5.5E-2</v>
      </c>
    </row>
    <row r="10" spans="1:13" x14ac:dyDescent="0.2">
      <c r="A10" s="14" t="s">
        <v>2</v>
      </c>
      <c r="D10" s="15">
        <v>0.11</v>
      </c>
    </row>
    <row r="13" spans="1:13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A15" s="2"/>
      <c r="B15" s="1" t="s">
        <v>9</v>
      </c>
      <c r="C15" s="2"/>
      <c r="D15" s="2"/>
      <c r="E15" s="2"/>
      <c r="F15" s="2"/>
      <c r="G15" s="2"/>
    </row>
    <row r="16" spans="1:13" x14ac:dyDescent="0.2">
      <c r="A16" s="4">
        <v>19</v>
      </c>
      <c r="B16" s="5" t="s">
        <v>10</v>
      </c>
      <c r="C16" s="6">
        <f>+'Løntabel oktober 2019'!C15/160.33</f>
        <v>159.26028624562267</v>
      </c>
      <c r="D16" s="6">
        <f>+'Løntabel oktober 2019'!D15/160.33</f>
        <v>161.8683678798981</v>
      </c>
      <c r="E16" s="6">
        <f>+'Løntabel oktober 2019'!E15/160.33</f>
        <v>163.67407496558761</v>
      </c>
      <c r="F16" s="6">
        <f>+'Løntabel oktober 2019'!F15/160.33</f>
        <v>166.2822310482382</v>
      </c>
      <c r="G16" s="6">
        <f>+'Løntabel oktober 2019'!G15/160.33</f>
        <v>168.08801404466413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">
      <c r="A17" s="2"/>
      <c r="B17" s="14" t="s">
        <v>16</v>
      </c>
      <c r="C17" s="16">
        <f>C16*$D$9</f>
        <v>8.7593157435092461</v>
      </c>
      <c r="D17" s="16">
        <f>D16*$D$9</f>
        <v>8.902760233394396</v>
      </c>
      <c r="E17" s="16">
        <f>E16*$D$9</f>
        <v>9.0020741231073185</v>
      </c>
      <c r="F17" s="16">
        <f>F16*$D$9</f>
        <v>9.145522707653102</v>
      </c>
      <c r="G17" s="16">
        <f>G16*$D$9</f>
        <v>9.2448407724565271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</row>
    <row r="18" spans="1:13" x14ac:dyDescent="0.2">
      <c r="A18" s="2"/>
      <c r="B18" s="14" t="s">
        <v>22</v>
      </c>
      <c r="C18" s="16">
        <f>C16-C17</f>
        <v>150.50097050211343</v>
      </c>
      <c r="D18" s="16">
        <f>D16-D17</f>
        <v>152.96560764650371</v>
      </c>
      <c r="E18" s="16">
        <f>E16-E17</f>
        <v>154.67200084248029</v>
      </c>
      <c r="F18" s="16">
        <f>F16-F17</f>
        <v>157.1367083405851</v>
      </c>
      <c r="G18" s="16">
        <f>G16-G17</f>
        <v>158.84317327220759</v>
      </c>
      <c r="I18" s="2" t="s">
        <v>23</v>
      </c>
      <c r="J18" s="8" t="s">
        <v>24</v>
      </c>
      <c r="K18" s="2" t="s">
        <v>25</v>
      </c>
      <c r="L18" s="14" t="s">
        <v>26</v>
      </c>
    </row>
    <row r="19" spans="1:13" x14ac:dyDescent="0.2">
      <c r="A19" s="2"/>
      <c r="B19" s="14" t="s">
        <v>27</v>
      </c>
      <c r="C19" s="16">
        <f>C16*$D$10</f>
        <v>17.518631487018492</v>
      </c>
      <c r="D19" s="16">
        <f>D16*$D$10</f>
        <v>17.805520466788792</v>
      </c>
      <c r="E19" s="16">
        <f>E16*$D$10</f>
        <v>18.004148246214637</v>
      </c>
      <c r="F19" s="16">
        <f>F16*$D$10</f>
        <v>18.291045415306204</v>
      </c>
      <c r="G19" s="16">
        <f>G16*$D$10</f>
        <v>18.489681544913054</v>
      </c>
      <c r="I19" s="2"/>
      <c r="J19" s="8"/>
      <c r="K19" s="2"/>
    </row>
    <row r="20" spans="1:13" x14ac:dyDescent="0.2">
      <c r="A20" s="2"/>
      <c r="B20" s="1"/>
      <c r="C20" s="2"/>
      <c r="D20" s="2"/>
      <c r="E20" s="2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</row>
    <row r="21" spans="1:13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</row>
    <row r="22" spans="1:13" x14ac:dyDescent="0.2">
      <c r="A22" s="4">
        <v>24</v>
      </c>
      <c r="B22" s="5" t="s">
        <v>10</v>
      </c>
      <c r="C22" s="6">
        <f>+'Løntabel oktober 2019'!C21/160.33</f>
        <v>171.89067128196228</v>
      </c>
      <c r="D22" s="6">
        <f>+'Løntabel oktober 2019'!D21/160.33</f>
        <v>174.48269378989781</v>
      </c>
      <c r="E22" s="6">
        <f>+'Løntabel oktober 2019'!E21/160.33</f>
        <v>176.27750293997352</v>
      </c>
      <c r="F22" s="6">
        <f>+'Løntabel oktober 2019'!F21/160.33</f>
        <v>178.86952544790904</v>
      </c>
      <c r="G22" s="6">
        <f>+'Løntabel oktober 2019'!G21/160.33</f>
        <v>180.66363886234893</v>
      </c>
      <c r="I22" s="9" t="s">
        <v>38</v>
      </c>
      <c r="J22" s="8" t="s">
        <v>39</v>
      </c>
      <c r="K22" s="2" t="s">
        <v>40</v>
      </c>
      <c r="L22" s="14" t="s">
        <v>41</v>
      </c>
    </row>
    <row r="23" spans="1:13" x14ac:dyDescent="0.2">
      <c r="A23" s="2"/>
      <c r="B23" s="2" t="s">
        <v>16</v>
      </c>
      <c r="C23" s="16">
        <f>C22*$D$9</f>
        <v>9.4539869205079263</v>
      </c>
      <c r="D23" s="16">
        <f>D22*$D$9</f>
        <v>9.5965481584443797</v>
      </c>
      <c r="E23" s="16">
        <f>E22*$D$9</f>
        <v>9.6952626616985427</v>
      </c>
      <c r="F23" s="16">
        <f>F22*$D$9</f>
        <v>9.8378238996349978</v>
      </c>
      <c r="G23" s="16">
        <f>G22*$D$9</f>
        <v>9.9365001374291921</v>
      </c>
      <c r="I23" s="9" t="s">
        <v>42</v>
      </c>
      <c r="K23" s="2" t="s">
        <v>43</v>
      </c>
      <c r="L23" s="2" t="s">
        <v>44</v>
      </c>
    </row>
    <row r="24" spans="1:13" x14ac:dyDescent="0.2">
      <c r="A24" s="2"/>
      <c r="B24" s="2" t="s">
        <v>22</v>
      </c>
      <c r="C24" s="16">
        <f>C22-C23</f>
        <v>162.43668436145435</v>
      </c>
      <c r="D24" s="16">
        <f>D22-D23</f>
        <v>164.88614563145342</v>
      </c>
      <c r="E24" s="16">
        <f>E22-E23</f>
        <v>166.58224027827498</v>
      </c>
      <c r="F24" s="16">
        <f>F22-F23</f>
        <v>169.03170154827404</v>
      </c>
      <c r="G24" s="16">
        <f>G22-G23</f>
        <v>170.72713872491974</v>
      </c>
      <c r="I24" s="9"/>
      <c r="K24" s="2"/>
      <c r="L24" s="2"/>
    </row>
    <row r="25" spans="1:13" x14ac:dyDescent="0.2">
      <c r="A25" s="2"/>
      <c r="B25" s="2" t="s">
        <v>27</v>
      </c>
      <c r="C25" s="16">
        <f>C22*$D$10</f>
        <v>18.907973841015853</v>
      </c>
      <c r="D25" s="16">
        <f>D22*$D$10</f>
        <v>19.193096316888759</v>
      </c>
      <c r="E25" s="16">
        <f>E22*$D$10</f>
        <v>19.390525323397085</v>
      </c>
      <c r="F25" s="16">
        <f>F22*$D$10</f>
        <v>19.675647799269996</v>
      </c>
      <c r="G25" s="16">
        <f>G22*$D$10</f>
        <v>19.873000274858384</v>
      </c>
      <c r="I25" s="9" t="s">
        <v>45</v>
      </c>
      <c r="K25" s="14" t="s">
        <v>46</v>
      </c>
      <c r="L25" s="14" t="s">
        <v>47</v>
      </c>
    </row>
    <row r="26" spans="1:13" x14ac:dyDescent="0.2">
      <c r="A26" s="2"/>
      <c r="B26" s="2"/>
      <c r="C26" s="16"/>
      <c r="D26" s="16"/>
      <c r="E26" s="16"/>
      <c r="F26" s="16"/>
      <c r="G26" s="16"/>
      <c r="I26" s="9" t="s">
        <v>48</v>
      </c>
      <c r="K26" s="14" t="s">
        <v>49</v>
      </c>
      <c r="L26" s="17" t="s">
        <v>50</v>
      </c>
    </row>
    <row r="27" spans="1:13" x14ac:dyDescent="0.2">
      <c r="A27" s="4">
        <v>25</v>
      </c>
      <c r="B27" s="5" t="s">
        <v>10</v>
      </c>
      <c r="C27" s="6">
        <f>+'Løntabel oktober 2019'!C26/160.33</f>
        <v>174.66112853155335</v>
      </c>
      <c r="D27" s="6">
        <f>+'Løntabel oktober 2019'!D26/160.33</f>
        <v>177.17201773547248</v>
      </c>
      <c r="E27" s="6">
        <f>+'Løntabel oktober 2019'!E26/160.33</f>
        <v>178.91012867940512</v>
      </c>
      <c r="F27" s="6">
        <f>+'Løntabel oktober 2019'!F26/160.33</f>
        <v>181.42233130901494</v>
      </c>
      <c r="G27" s="6">
        <f>+'Løntabel oktober 2019'!G26/160.33</f>
        <v>183.16037252984322</v>
      </c>
      <c r="I27" s="9" t="s">
        <v>51</v>
      </c>
      <c r="L27" s="17" t="s">
        <v>52</v>
      </c>
    </row>
    <row r="28" spans="1:13" x14ac:dyDescent="0.2">
      <c r="A28" s="2"/>
      <c r="B28" s="2" t="s">
        <v>16</v>
      </c>
      <c r="C28" s="16">
        <f>C27*$D$9</f>
        <v>9.6063620692354341</v>
      </c>
      <c r="D28" s="16">
        <f>D27*$D$9</f>
        <v>9.7444609754509859</v>
      </c>
      <c r="E28" s="16">
        <f>E27*$D$9</f>
        <v>9.8400570773672822</v>
      </c>
      <c r="F28" s="16">
        <f>F27*$D$9</f>
        <v>9.9782282219958223</v>
      </c>
      <c r="G28" s="16">
        <f>G27*$D$9</f>
        <v>10.073820489141378</v>
      </c>
      <c r="I28" s="12" t="s">
        <v>53</v>
      </c>
      <c r="L28" s="17" t="s">
        <v>54</v>
      </c>
    </row>
    <row r="29" spans="1:13" x14ac:dyDescent="0.2">
      <c r="A29" s="2"/>
      <c r="B29" s="2" t="s">
        <v>22</v>
      </c>
      <c r="C29" s="16">
        <f>C27-C28</f>
        <v>165.0547664623179</v>
      </c>
      <c r="D29" s="16">
        <f>D27-D28</f>
        <v>167.4275567600215</v>
      </c>
      <c r="E29" s="16">
        <f>E27-E28</f>
        <v>169.07007160203784</v>
      </c>
      <c r="F29" s="16">
        <f>F27-F28</f>
        <v>171.4441030870191</v>
      </c>
      <c r="G29" s="16">
        <f>G27-G28</f>
        <v>173.08655204070183</v>
      </c>
      <c r="I29" s="12"/>
      <c r="L29" s="17"/>
    </row>
    <row r="30" spans="1:13" x14ac:dyDescent="0.2">
      <c r="A30" s="2"/>
      <c r="B30" s="2" t="s">
        <v>27</v>
      </c>
      <c r="C30" s="16">
        <f>C27*$D$10</f>
        <v>19.212724138470868</v>
      </c>
      <c r="D30" s="16">
        <f>D27*$D$10</f>
        <v>19.488921950901972</v>
      </c>
      <c r="E30" s="16">
        <f>E27*$D$10</f>
        <v>19.680114154734564</v>
      </c>
      <c r="F30" s="16">
        <f>F27*$D$10</f>
        <v>19.956456443991645</v>
      </c>
      <c r="G30" s="16">
        <f>G27*$D$10</f>
        <v>20.147640978282755</v>
      </c>
      <c r="I30" s="12" t="s">
        <v>55</v>
      </c>
      <c r="L30" s="13" t="s">
        <v>56</v>
      </c>
    </row>
    <row r="31" spans="1:13" x14ac:dyDescent="0.2">
      <c r="A31" s="2"/>
      <c r="B31" s="2"/>
      <c r="C31" s="16"/>
      <c r="D31" s="16"/>
      <c r="E31" s="16"/>
      <c r="F31" s="16"/>
      <c r="G31" s="16"/>
      <c r="I31" s="12" t="s">
        <v>57</v>
      </c>
      <c r="L31" s="17" t="s">
        <v>58</v>
      </c>
    </row>
    <row r="32" spans="1:13" x14ac:dyDescent="0.2">
      <c r="A32" s="4">
        <v>26</v>
      </c>
      <c r="B32" s="5" t="s">
        <v>10</v>
      </c>
      <c r="C32" s="6">
        <f>+'Løntabel oktober 2019'!C31/160.33</f>
        <v>177.49530724895163</v>
      </c>
      <c r="D32" s="6">
        <f>+'Løntabel oktober 2019'!D31/160.33</f>
        <v>179.92052729236292</v>
      </c>
      <c r="E32" s="6">
        <f>+'Løntabel oktober 2019'!E31/160.33</f>
        <v>181.59866058367979</v>
      </c>
      <c r="F32" s="6">
        <f>+'Løntabel oktober 2019'!F31/160.33</f>
        <v>184.02335580682907</v>
      </c>
      <c r="G32" s="6">
        <f>+'Løntabel oktober 2019'!G31/160.33</f>
        <v>185.70154954968908</v>
      </c>
      <c r="L32" s="17" t="s">
        <v>59</v>
      </c>
    </row>
    <row r="33" spans="1:12" x14ac:dyDescent="0.2">
      <c r="A33" s="2"/>
      <c r="B33" s="2" t="s">
        <v>16</v>
      </c>
      <c r="C33" s="16">
        <f>C32*$D$9</f>
        <v>9.7622418986923396</v>
      </c>
      <c r="D33" s="16">
        <f>D32*$D$9</f>
        <v>9.8956290010799606</v>
      </c>
      <c r="E33" s="16">
        <f>E32*$D$9</f>
        <v>9.9879263321023881</v>
      </c>
      <c r="F33" s="16">
        <f>F32*$D$9</f>
        <v>10.121284569375598</v>
      </c>
      <c r="G33" s="16">
        <f>G32*$D$9</f>
        <v>10.213585225232899</v>
      </c>
      <c r="L33" s="17" t="s">
        <v>60</v>
      </c>
    </row>
    <row r="34" spans="1:12" x14ac:dyDescent="0.2">
      <c r="A34" s="2"/>
      <c r="B34" s="2" t="s">
        <v>22</v>
      </c>
      <c r="C34" s="16">
        <f>C32-C33</f>
        <v>167.7330653502593</v>
      </c>
      <c r="D34" s="16">
        <f>D32-D33</f>
        <v>170.02489829128297</v>
      </c>
      <c r="E34" s="16">
        <f>E32-E33</f>
        <v>171.61073425157741</v>
      </c>
      <c r="F34" s="16">
        <f>F32-F33</f>
        <v>173.90207123745347</v>
      </c>
      <c r="G34" s="16">
        <f>G32-G33</f>
        <v>175.48796432445619</v>
      </c>
      <c r="L34" s="17" t="s">
        <v>61</v>
      </c>
    </row>
    <row r="35" spans="1:12" x14ac:dyDescent="0.2">
      <c r="A35" s="2"/>
      <c r="B35" s="2" t="s">
        <v>27</v>
      </c>
      <c r="C35" s="16">
        <f>C32*$D$10</f>
        <v>19.524483797384679</v>
      </c>
      <c r="D35" s="16">
        <f>D32*$D$10</f>
        <v>19.791258002159921</v>
      </c>
      <c r="E35" s="16">
        <f>E32*$D$10</f>
        <v>19.975852664204776</v>
      </c>
      <c r="F35" s="16">
        <f>F32*$D$10</f>
        <v>20.242569138751197</v>
      </c>
      <c r="G35" s="16">
        <f>G32*$D$10</f>
        <v>20.427170450465798</v>
      </c>
      <c r="L35" s="17" t="s">
        <v>62</v>
      </c>
    </row>
    <row r="36" spans="1:12" x14ac:dyDescent="0.2">
      <c r="A36" s="2"/>
      <c r="B36" s="2"/>
      <c r="C36" s="16"/>
      <c r="D36" s="16"/>
      <c r="E36" s="16"/>
      <c r="F36" s="16"/>
      <c r="G36" s="16"/>
      <c r="L36" s="14" t="s">
        <v>63</v>
      </c>
    </row>
    <row r="37" spans="1:12" x14ac:dyDescent="0.2">
      <c r="A37" s="4">
        <v>28</v>
      </c>
      <c r="B37" s="5" t="s">
        <v>10</v>
      </c>
      <c r="C37" s="6">
        <f>+'Løntabel oktober 2019'!C36/160.33</f>
        <v>183.35746281029415</v>
      </c>
      <c r="D37" s="6">
        <f>+'Løntabel oktober 2019'!D36/160.33</f>
        <v>185.59012842974593</v>
      </c>
      <c r="E37" s="6">
        <f>+'Løntabel oktober 2019'!E36/160.33</f>
        <v>187.13568494971904</v>
      </c>
      <c r="F37" s="6">
        <f>+'Løntabel oktober 2019'!F36/160.33</f>
        <v>189.36835056917081</v>
      </c>
      <c r="G37" s="6">
        <f>+'Løntabel oktober 2019'!G36/160.33</f>
        <v>190.91332181733853</v>
      </c>
      <c r="L37" s="14" t="s">
        <v>64</v>
      </c>
    </row>
    <row r="38" spans="1:12" x14ac:dyDescent="0.2">
      <c r="A38" s="2"/>
      <c r="B38" s="2" t="s">
        <v>16</v>
      </c>
      <c r="C38" s="16">
        <f>C37*$D$9</f>
        <v>10.084660454566178</v>
      </c>
      <c r="D38" s="16">
        <f>D37*$D$9</f>
        <v>10.207457063636026</v>
      </c>
      <c r="E38" s="16">
        <f>E37*$D$9</f>
        <v>10.292462672234548</v>
      </c>
      <c r="F38" s="16">
        <f>F37*$D$9</f>
        <v>10.415259281304396</v>
      </c>
      <c r="G38" s="16">
        <f>G37*$D$9</f>
        <v>10.500232699953619</v>
      </c>
      <c r="L38" s="2" t="s">
        <v>65</v>
      </c>
    </row>
    <row r="39" spans="1:12" x14ac:dyDescent="0.2">
      <c r="A39" s="2"/>
      <c r="B39" s="2" t="s">
        <v>22</v>
      </c>
      <c r="C39" s="16">
        <f>C37-C38</f>
        <v>173.27280235572798</v>
      </c>
      <c r="D39" s="16">
        <f>D37-D38</f>
        <v>175.38267136610992</v>
      </c>
      <c r="E39" s="16">
        <f>E37-E38</f>
        <v>176.8432222774845</v>
      </c>
      <c r="F39" s="16">
        <f>F37-F38</f>
        <v>178.95309128786641</v>
      </c>
      <c r="G39" s="16">
        <f>G37-G38</f>
        <v>180.41308911738491</v>
      </c>
      <c r="L39" s="14" t="s">
        <v>66</v>
      </c>
    </row>
    <row r="40" spans="1:12" x14ac:dyDescent="0.2">
      <c r="A40" s="2"/>
      <c r="B40" s="2" t="s">
        <v>27</v>
      </c>
      <c r="C40" s="16">
        <f>C37*$D$10</f>
        <v>20.169320909132356</v>
      </c>
      <c r="D40" s="16">
        <f>D37*$D$10</f>
        <v>20.414914127272052</v>
      </c>
      <c r="E40" s="16">
        <f>E37*$D$10</f>
        <v>20.584925344469095</v>
      </c>
      <c r="F40" s="16">
        <f>F37*$D$10</f>
        <v>20.830518562608791</v>
      </c>
      <c r="G40" s="16">
        <f>G37*$D$10</f>
        <v>21.000465399907238</v>
      </c>
    </row>
    <row r="41" spans="1:12" x14ac:dyDescent="0.2">
      <c r="A41" s="4">
        <v>29</v>
      </c>
      <c r="B41" s="5" t="s">
        <v>10</v>
      </c>
      <c r="C41" s="6">
        <f>+'Løntabel oktober 2019'!C40/160.33</f>
        <v>186.38741494658143</v>
      </c>
      <c r="D41" s="6">
        <f>+'Løntabel oktober 2019'!D40/160.33</f>
        <v>188.51443900516787</v>
      </c>
      <c r="E41" s="6">
        <f>+'Løntabel oktober 2019'!E40/160.33</f>
        <v>189.98661707254539</v>
      </c>
      <c r="F41" s="6">
        <f>+'Løntabel oktober 2019'!F40/160.33</f>
        <v>192.11305585932652</v>
      </c>
      <c r="G41" s="6">
        <f>+'Løntabel oktober 2019'!G40/160.33</f>
        <v>193.58581919850945</v>
      </c>
    </row>
    <row r="42" spans="1:12" x14ac:dyDescent="0.2">
      <c r="A42" s="2"/>
      <c r="B42" s="2" t="s">
        <v>16</v>
      </c>
      <c r="C42" s="16">
        <f>C41*$D$9</f>
        <v>10.251307822061978</v>
      </c>
      <c r="D42" s="16">
        <f>D41*$D$9</f>
        <v>10.368294145284233</v>
      </c>
      <c r="E42" s="16">
        <f>E41*$D$9</f>
        <v>10.449263938989997</v>
      </c>
      <c r="F42" s="16">
        <f>F41*$D$9</f>
        <v>10.566218072262959</v>
      </c>
      <c r="G42" s="16">
        <f>G41*$D$9</f>
        <v>10.647220055918019</v>
      </c>
    </row>
    <row r="43" spans="1:12" x14ac:dyDescent="0.2">
      <c r="A43" s="2"/>
      <c r="B43" s="2" t="s">
        <v>22</v>
      </c>
      <c r="C43" s="16">
        <f>C41-C42</f>
        <v>176.13610712451944</v>
      </c>
      <c r="D43" s="16">
        <f>D41-D42</f>
        <v>178.14614485988363</v>
      </c>
      <c r="E43" s="16">
        <f>E41-E42</f>
        <v>179.5373531335554</v>
      </c>
      <c r="F43" s="16">
        <f>F41-F42</f>
        <v>181.54683778706357</v>
      </c>
      <c r="G43" s="16">
        <f>G41-G42</f>
        <v>182.93859914259144</v>
      </c>
    </row>
    <row r="44" spans="1:12" x14ac:dyDescent="0.2">
      <c r="A44" s="2"/>
      <c r="B44" s="2" t="s">
        <v>27</v>
      </c>
      <c r="C44" s="16">
        <f>C41*$D$10</f>
        <v>20.502615644123956</v>
      </c>
      <c r="D44" s="16">
        <f>D41*$D$10</f>
        <v>20.736588290568466</v>
      </c>
      <c r="E44" s="16">
        <f>E41*$D$10</f>
        <v>20.898527877979994</v>
      </c>
      <c r="F44" s="16">
        <f>F41*$D$10</f>
        <v>21.132436144525919</v>
      </c>
      <c r="G44" s="16">
        <f>G41*$D$10</f>
        <v>21.294440111836039</v>
      </c>
    </row>
    <row r="45" spans="1:12" x14ac:dyDescent="0.2">
      <c r="A45" s="4">
        <v>30</v>
      </c>
      <c r="B45" s="5" t="s">
        <v>10</v>
      </c>
      <c r="C45" s="6">
        <f>+'Løntabel oktober 2019'!C44/160.33</f>
        <v>189.4830300700354</v>
      </c>
      <c r="D45" s="6">
        <f>+'Løntabel oktober 2019'!D44/160.33</f>
        <v>191.49676464829497</v>
      </c>
      <c r="E45" s="6">
        <f>+'Løntabel oktober 2019'!E44/160.33</f>
        <v>192.89161367839088</v>
      </c>
      <c r="F45" s="6">
        <f>+'Løntabel oktober 2019'!F44/160.33</f>
        <v>194.90531448366679</v>
      </c>
      <c r="G45" s="6">
        <f>+'Løntabel oktober 2019'!G44/160.33</f>
        <v>196.29957824195736</v>
      </c>
    </row>
    <row r="46" spans="1:12" x14ac:dyDescent="0.2">
      <c r="A46" s="2"/>
      <c r="B46" s="2" t="s">
        <v>16</v>
      </c>
      <c r="C46" s="16">
        <f>C45*$D$9</f>
        <v>10.421566653851947</v>
      </c>
      <c r="D46" s="16">
        <f>D45*$D$9</f>
        <v>10.532322055656223</v>
      </c>
      <c r="E46" s="16">
        <f>E45*$D$9</f>
        <v>10.609038752311498</v>
      </c>
      <c r="F46" s="16">
        <f>F45*$D$9</f>
        <v>10.719792296601673</v>
      </c>
      <c r="G46" s="16">
        <f>G45*$D$9</f>
        <v>10.796476803307655</v>
      </c>
    </row>
    <row r="47" spans="1:12" x14ac:dyDescent="0.2">
      <c r="A47" s="2"/>
      <c r="B47" s="2" t="s">
        <v>22</v>
      </c>
      <c r="C47" s="16">
        <f>C45-C46</f>
        <v>179.06146341618344</v>
      </c>
      <c r="D47" s="16">
        <f>D45-D46</f>
        <v>180.96444259263876</v>
      </c>
      <c r="E47" s="16">
        <f>E45-E46</f>
        <v>182.28257492607938</v>
      </c>
      <c r="F47" s="16">
        <f>F45-F46</f>
        <v>184.18552218706512</v>
      </c>
      <c r="G47" s="16">
        <f>G45-G46</f>
        <v>185.50310143864971</v>
      </c>
    </row>
    <row r="48" spans="1:12" x14ac:dyDescent="0.2">
      <c r="A48" s="2"/>
      <c r="B48" s="2" t="s">
        <v>27</v>
      </c>
      <c r="C48" s="16">
        <f>C45*$D$10</f>
        <v>20.843133307703894</v>
      </c>
      <c r="D48" s="16">
        <f>D45*$D$10</f>
        <v>21.064644111312447</v>
      </c>
      <c r="E48" s="16">
        <f>E45*$D$10</f>
        <v>21.218077504622997</v>
      </c>
      <c r="F48" s="16">
        <f>F45*$D$10</f>
        <v>21.439584593203346</v>
      </c>
      <c r="G48" s="16">
        <f>G45*$D$10</f>
        <v>21.59295360661531</v>
      </c>
    </row>
    <row r="49" spans="1:7" x14ac:dyDescent="0.2">
      <c r="A49" s="2"/>
      <c r="B49" s="2"/>
      <c r="C49" s="16"/>
      <c r="D49" s="16"/>
      <c r="E49" s="16"/>
      <c r="F49" s="16"/>
      <c r="G49" s="16"/>
    </row>
    <row r="50" spans="1:7" x14ac:dyDescent="0.2">
      <c r="A50" s="4">
        <v>31</v>
      </c>
      <c r="B50" s="5" t="s">
        <v>10</v>
      </c>
      <c r="C50" s="6">
        <f>+'Løntabel oktober 2019'!C49/160.33</f>
        <v>192.6487990381471</v>
      </c>
      <c r="D50" s="6">
        <f>+'Løntabel oktober 2019'!D49/160.33</f>
        <v>194.54339703103471</v>
      </c>
      <c r="E50" s="6">
        <f>+'Løntabel oktober 2019'!E49/160.33</f>
        <v>195.8545521929658</v>
      </c>
      <c r="F50" s="6">
        <f>+'Løntabel oktober 2019'!F49/160.33</f>
        <v>197.74915018585338</v>
      </c>
      <c r="G50" s="6">
        <f>+'Løntabel oktober 2019'!G49/160.33</f>
        <v>199.06030534778446</v>
      </c>
    </row>
    <row r="51" spans="1:7" x14ac:dyDescent="0.2">
      <c r="A51" s="2"/>
      <c r="B51" s="2" t="s">
        <v>16</v>
      </c>
      <c r="C51" s="16">
        <f>C50*$D$9</f>
        <v>10.59568394709809</v>
      </c>
      <c r="D51" s="16">
        <f>D50*$D$9</f>
        <v>10.699886836706909</v>
      </c>
      <c r="E51" s="16">
        <f>E50*$D$9</f>
        <v>10.772000370613119</v>
      </c>
      <c r="F51" s="16">
        <f>F50*$D$9</f>
        <v>10.876203260221937</v>
      </c>
      <c r="G51" s="16">
        <f>G50*$D$9</f>
        <v>10.948316794128145</v>
      </c>
    </row>
    <row r="52" spans="1:7" x14ac:dyDescent="0.2">
      <c r="A52" s="2"/>
      <c r="B52" s="2" t="s">
        <v>22</v>
      </c>
      <c r="C52" s="16">
        <f>C50-C51</f>
        <v>182.05311509104902</v>
      </c>
      <c r="D52" s="16">
        <f>D50-D51</f>
        <v>183.84351019432779</v>
      </c>
      <c r="E52" s="16">
        <f>E50-E51</f>
        <v>185.08255182235268</v>
      </c>
      <c r="F52" s="16">
        <f>F50-F51</f>
        <v>186.87294692563145</v>
      </c>
      <c r="G52" s="16">
        <f>G50-G51</f>
        <v>188.11198855365632</v>
      </c>
    </row>
    <row r="53" spans="1:7" x14ac:dyDescent="0.2">
      <c r="A53" s="2"/>
      <c r="B53" s="2" t="s">
        <v>27</v>
      </c>
      <c r="C53" s="16">
        <f>C50*$D$10</f>
        <v>21.19136789419618</v>
      </c>
      <c r="D53" s="16">
        <f>D50*$D$10</f>
        <v>21.399773673413819</v>
      </c>
      <c r="E53" s="16">
        <f>E50*$D$10</f>
        <v>21.544000741226238</v>
      </c>
      <c r="F53" s="16">
        <f>F50*$D$10</f>
        <v>21.752406520443873</v>
      </c>
      <c r="G53" s="16">
        <f>G50*$D$10</f>
        <v>21.896633588256289</v>
      </c>
    </row>
    <row r="54" spans="1:7" x14ac:dyDescent="0.2">
      <c r="A54" s="2"/>
      <c r="B54" s="1"/>
      <c r="C54" s="2"/>
      <c r="D54" s="2"/>
      <c r="E54" s="2"/>
      <c r="F54" s="2"/>
      <c r="G54" s="2"/>
    </row>
    <row r="55" spans="1:7" x14ac:dyDescent="0.2">
      <c r="A55" s="2"/>
      <c r="B55" s="1" t="s">
        <v>67</v>
      </c>
      <c r="C55" s="2"/>
      <c r="D55" s="2"/>
      <c r="E55" s="2"/>
      <c r="F55" s="2"/>
      <c r="G55" s="2"/>
    </row>
    <row r="56" spans="1:7" x14ac:dyDescent="0.2">
      <c r="A56" s="4">
        <v>39</v>
      </c>
      <c r="B56" s="5" t="s">
        <v>10</v>
      </c>
      <c r="C56" s="6">
        <f>+'Løntabel oktober 2019'!C55/160.33</f>
        <v>220.85202311221411</v>
      </c>
      <c r="D56" s="6">
        <f>+'Løntabel oktober 2019'!D55/160.33</f>
        <v>221.49984584175883</v>
      </c>
      <c r="E56" s="6">
        <f>+'Løntabel oktober 2019'!E55/160.33</f>
        <v>221.9480408486753</v>
      </c>
      <c r="F56" s="6">
        <f>+'Løntabel oktober 2019'!F55/160.33</f>
        <v>222.59591361522453</v>
      </c>
      <c r="G56" s="6">
        <f>+'Løntabel oktober 2019'!G55/160.33</f>
        <v>223.04481708992651</v>
      </c>
    </row>
    <row r="57" spans="1:7" x14ac:dyDescent="0.2">
      <c r="A57" s="2"/>
      <c r="B57" s="2" t="s">
        <v>16</v>
      </c>
      <c r="C57" s="16">
        <f>C56*$D$9</f>
        <v>12.146861271171776</v>
      </c>
      <c r="D57" s="16">
        <f>D56*$D$9</f>
        <v>12.182491521296736</v>
      </c>
      <c r="E57" s="16">
        <f>E56*$D$9</f>
        <v>12.207142246677142</v>
      </c>
      <c r="F57" s="16">
        <f>F56*$D$9</f>
        <v>12.242775248837349</v>
      </c>
      <c r="G57" s="16">
        <f>G56*$D$9</f>
        <v>12.267464939945958</v>
      </c>
    </row>
    <row r="58" spans="1:7" x14ac:dyDescent="0.2">
      <c r="A58" s="2"/>
      <c r="B58" s="2" t="s">
        <v>22</v>
      </c>
      <c r="C58" s="16">
        <f>C56-C57</f>
        <v>208.70516184104233</v>
      </c>
      <c r="D58" s="16">
        <f>D56-D57</f>
        <v>209.3173543204621</v>
      </c>
      <c r="E58" s="16">
        <f>E56-E57</f>
        <v>209.74089860199817</v>
      </c>
      <c r="F58" s="16">
        <f>F56-F57</f>
        <v>210.35313836638718</v>
      </c>
      <c r="G58" s="16">
        <f>G56-G57</f>
        <v>210.77735214998054</v>
      </c>
    </row>
    <row r="59" spans="1:7" x14ac:dyDescent="0.2">
      <c r="A59" s="2"/>
      <c r="B59" s="2" t="s">
        <v>27</v>
      </c>
      <c r="C59" s="16">
        <f>C56*$D$10</f>
        <v>24.293722542343552</v>
      </c>
      <c r="D59" s="16">
        <f>D56*$D$10</f>
        <v>24.364983042593472</v>
      </c>
      <c r="E59" s="16">
        <f>E56*$D$10</f>
        <v>24.414284493354284</v>
      </c>
      <c r="F59" s="16">
        <f>F56*$D$10</f>
        <v>24.485550497674698</v>
      </c>
      <c r="G59" s="16">
        <f>G56*$D$10</f>
        <v>24.534929879891916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8E7E-CCD6-44F3-97BF-EB834B5206B0}">
  <dimension ref="A1:O236"/>
  <sheetViews>
    <sheetView workbookViewId="0">
      <selection activeCell="A4" sqref="A4:D7"/>
    </sheetView>
  </sheetViews>
  <sheetFormatPr defaultColWidth="8.7109375" defaultRowHeight="12.75" x14ac:dyDescent="0.2"/>
  <cols>
    <col min="1" max="1" width="8.7109375" style="14"/>
    <col min="2" max="2" width="16.140625" style="14" bestFit="1" customWidth="1"/>
    <col min="3" max="3" width="12.42578125" style="14" customWidth="1"/>
    <col min="4" max="4" width="12" style="14" bestFit="1" customWidth="1"/>
    <col min="5" max="5" width="11" style="14" bestFit="1" customWidth="1"/>
    <col min="6" max="7" width="10.85546875" style="14" bestFit="1" customWidth="1"/>
    <col min="8" max="8" width="10" style="14" bestFit="1" customWidth="1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4" width="16.140625" style="14" bestFit="1" customWidth="1"/>
    <col min="15" max="15" width="10.28515625" style="14" bestFit="1" customWidth="1"/>
    <col min="16" max="16384" width="8.7109375" style="14"/>
  </cols>
  <sheetData>
    <row r="1" spans="1:15" x14ac:dyDescent="0.2">
      <c r="A1" s="1" t="s">
        <v>0</v>
      </c>
    </row>
    <row r="2" spans="1:15" x14ac:dyDescent="0.2">
      <c r="A2" s="2" t="s">
        <v>74</v>
      </c>
    </row>
    <row r="3" spans="1:15" x14ac:dyDescent="0.2">
      <c r="F3" s="2"/>
    </row>
    <row r="4" spans="1:15" ht="13.5" thickBot="1" x14ac:dyDescent="0.25">
      <c r="A4" s="25" t="s">
        <v>77</v>
      </c>
      <c r="F4" s="2"/>
    </row>
    <row r="5" spans="1:15" ht="13.5" thickBot="1" x14ac:dyDescent="0.25">
      <c r="A5" s="14" t="s">
        <v>78</v>
      </c>
      <c r="D5" s="26"/>
    </row>
    <row r="6" spans="1:15" ht="13.5" thickBot="1" x14ac:dyDescent="0.25">
      <c r="A6" s="14" t="s">
        <v>79</v>
      </c>
      <c r="D6" s="27">
        <f>+D5*(100%+D7)</f>
        <v>0</v>
      </c>
    </row>
    <row r="7" spans="1:15" x14ac:dyDescent="0.2">
      <c r="A7" s="14" t="s">
        <v>80</v>
      </c>
      <c r="D7" s="22">
        <f>+C15/'Løntabel oktober 2019'!C15-1</f>
        <v>1.2740656851642163E-2</v>
      </c>
    </row>
    <row r="8" spans="1:15" x14ac:dyDescent="0.2">
      <c r="F8" s="2"/>
    </row>
    <row r="9" spans="1:15" x14ac:dyDescent="0.2">
      <c r="A9" s="14" t="s">
        <v>1</v>
      </c>
      <c r="D9" s="15">
        <v>5.5E-2</v>
      </c>
      <c r="I9" s="16"/>
    </row>
    <row r="10" spans="1:15" x14ac:dyDescent="0.2">
      <c r="A10" s="14" t="s">
        <v>2</v>
      </c>
      <c r="D10" s="15">
        <v>0.11</v>
      </c>
    </row>
    <row r="12" spans="1:15" x14ac:dyDescent="0.2">
      <c r="A12" s="3" t="s">
        <v>3</v>
      </c>
      <c r="B12" s="3"/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</row>
    <row r="13" spans="1:15" x14ac:dyDescent="0.2">
      <c r="A13" s="2"/>
      <c r="B13" s="2"/>
      <c r="C13" s="2"/>
      <c r="D13" s="2"/>
      <c r="E13" s="2"/>
      <c r="F13" s="2"/>
      <c r="G13" s="2"/>
    </row>
    <row r="14" spans="1:15" x14ac:dyDescent="0.2">
      <c r="A14" s="2"/>
      <c r="B14" s="1" t="s">
        <v>9</v>
      </c>
      <c r="D14" s="19"/>
      <c r="E14" s="19"/>
      <c r="F14" s="19"/>
      <c r="G14" s="19"/>
    </row>
    <row r="15" spans="1:15" x14ac:dyDescent="0.2">
      <c r="A15" s="4">
        <v>19</v>
      </c>
      <c r="B15" s="5" t="s">
        <v>10</v>
      </c>
      <c r="C15" s="6">
        <f>+'Løntabel oktober 2017'!C10*(100%+'Løntabel oktober 2018'!$E$63+'Løntabel oktober 2019'!$E$63+$E$63)</f>
        <v>25859.52419552151</v>
      </c>
      <c r="D15" s="6">
        <f>+'Løntabel oktober 2017'!D10*(100%+'Løntabel oktober 2018'!$E$63+'Løntabel oktober 2019'!$E$63+$E$63)</f>
        <v>26283.005477109968</v>
      </c>
      <c r="E15" s="6">
        <f>+'Løntabel oktober 2017'!E10*(100%+'Løntabel oktober 2018'!$E$63+'Løntabel oktober 2019'!$E$63+$E$63)</f>
        <v>26576.203029200242</v>
      </c>
      <c r="F15" s="6">
        <f>+'Løntabel oktober 2017'!F10*(100%+'Løntabel oktober 2018'!$E$63+'Løntabel oktober 2019'!$E$63+$E$63)</f>
        <v>26999.696399173088</v>
      </c>
      <c r="G15" s="6">
        <f>+'Løntabel oktober 2017'!G10*(100%+'Løntabel oktober 2018'!$E$63+'Løntabel oktober 2019'!$E$63+$E$63)</f>
        <v>27292.906277095313</v>
      </c>
      <c r="I15" s="7" t="s">
        <v>11</v>
      </c>
      <c r="J15" s="1" t="s">
        <v>12</v>
      </c>
      <c r="K15" s="1" t="s">
        <v>13</v>
      </c>
      <c r="L15" s="1" t="s">
        <v>14</v>
      </c>
      <c r="M15" s="1" t="s">
        <v>15</v>
      </c>
      <c r="O15" s="1"/>
    </row>
    <row r="16" spans="1:15" x14ac:dyDescent="0.2">
      <c r="A16" s="2"/>
      <c r="B16" s="14" t="s">
        <v>16</v>
      </c>
      <c r="C16" s="16">
        <f>C15*$D$9</f>
        <v>1422.2738307536831</v>
      </c>
      <c r="D16" s="16">
        <f t="shared" ref="D16:G16" si="0">D15*$D$9</f>
        <v>1445.5653012410482</v>
      </c>
      <c r="E16" s="16">
        <f t="shared" si="0"/>
        <v>1461.6911666060132</v>
      </c>
      <c r="F16" s="16">
        <f t="shared" si="0"/>
        <v>1484.9833019545199</v>
      </c>
      <c r="G16" s="16">
        <f t="shared" si="0"/>
        <v>1501.1098452402423</v>
      </c>
      <c r="I16" s="2" t="s">
        <v>17</v>
      </c>
      <c r="J16" s="8" t="s">
        <v>18</v>
      </c>
      <c r="K16" s="14" t="s">
        <v>19</v>
      </c>
      <c r="L16" s="14" t="s">
        <v>20</v>
      </c>
      <c r="M16" s="2" t="s">
        <v>21</v>
      </c>
      <c r="N16" s="2"/>
      <c r="O16" s="2"/>
    </row>
    <row r="17" spans="1:15" x14ac:dyDescent="0.2">
      <c r="A17" s="2"/>
      <c r="B17" s="14" t="s">
        <v>22</v>
      </c>
      <c r="C17" s="16">
        <f>C15-C16</f>
        <v>24437.250364767828</v>
      </c>
      <c r="D17" s="16">
        <f>D15-D16</f>
        <v>24837.44017586892</v>
      </c>
      <c r="E17" s="16">
        <f>E15-E16</f>
        <v>25114.511862594227</v>
      </c>
      <c r="F17" s="16">
        <f>F15-F16</f>
        <v>25514.71309721857</v>
      </c>
      <c r="G17" s="16">
        <f>G15-G16</f>
        <v>25791.796431855069</v>
      </c>
      <c r="I17" s="2" t="s">
        <v>23</v>
      </c>
      <c r="J17" s="8" t="s">
        <v>24</v>
      </c>
      <c r="K17" s="2" t="s">
        <v>25</v>
      </c>
      <c r="L17" s="14" t="s">
        <v>26</v>
      </c>
      <c r="O17" s="2"/>
    </row>
    <row r="18" spans="1:15" x14ac:dyDescent="0.2">
      <c r="A18" s="2"/>
      <c r="B18" s="14" t="s">
        <v>27</v>
      </c>
      <c r="C18" s="16">
        <f>C15*$D$10</f>
        <v>2844.5476615073662</v>
      </c>
      <c r="D18" s="16">
        <f>D15*$D$10</f>
        <v>2891.1306024820965</v>
      </c>
      <c r="E18" s="16">
        <f>E15*$D$10</f>
        <v>2923.3823332120264</v>
      </c>
      <c r="F18" s="16">
        <f>F15*$D$10</f>
        <v>2969.9666039090398</v>
      </c>
      <c r="G18" s="16">
        <f>G15*$D$10</f>
        <v>3002.2196904804846</v>
      </c>
      <c r="I18" s="2"/>
      <c r="J18" s="8"/>
      <c r="K18" s="2"/>
      <c r="O18" s="9"/>
    </row>
    <row r="19" spans="1:15" x14ac:dyDescent="0.2">
      <c r="A19" s="2" t="s">
        <v>28</v>
      </c>
      <c r="B19" s="1"/>
      <c r="C19" s="2"/>
      <c r="D19" s="10"/>
      <c r="E19" s="10"/>
      <c r="F19" s="2"/>
      <c r="G19" s="2"/>
      <c r="I19" s="9" t="s">
        <v>29</v>
      </c>
      <c r="J19" s="8" t="s">
        <v>30</v>
      </c>
      <c r="K19" s="14" t="s">
        <v>31</v>
      </c>
      <c r="L19" s="14" t="s">
        <v>32</v>
      </c>
      <c r="O19" s="9"/>
    </row>
    <row r="20" spans="1:15" x14ac:dyDescent="0.2">
      <c r="A20" s="2"/>
      <c r="B20" s="1" t="s">
        <v>33</v>
      </c>
      <c r="C20" s="2"/>
      <c r="D20" s="2"/>
      <c r="E20" s="2"/>
      <c r="F20" s="2"/>
      <c r="G20" s="2"/>
      <c r="I20" s="9" t="s">
        <v>34</v>
      </c>
      <c r="J20" s="8" t="s">
        <v>35</v>
      </c>
      <c r="K20" s="14" t="s">
        <v>36</v>
      </c>
      <c r="L20" s="14" t="s">
        <v>37</v>
      </c>
      <c r="O20" s="9"/>
    </row>
    <row r="21" spans="1:15" x14ac:dyDescent="0.2">
      <c r="A21" s="4">
        <v>24</v>
      </c>
      <c r="B21" s="5" t="s">
        <v>10</v>
      </c>
      <c r="C21" s="6">
        <f>+'Løntabel oktober 2017'!C16*(100%+'Løntabel oktober 2018'!$E$63+'Løntabel oktober 2019'!$E$63+$E$63)</f>
        <v>27910.354036064724</v>
      </c>
      <c r="D21" s="6">
        <f>+'Løntabel oktober 2017'!D16*(100%+'Løntabel oktober 2018'!$E$63+'Løntabel oktober 2019'!$E$63+$E$63)</f>
        <v>28331.22775379696</v>
      </c>
      <c r="E21" s="6">
        <f>+'Løntabel oktober 2017'!E16*(100%+'Løntabel oktober 2018'!$E$63+'Løntabel oktober 2019'!$E$63+$E$63)</f>
        <v>28622.655778553519</v>
      </c>
      <c r="F21" s="6">
        <f>+'Løntabel oktober 2017'!F16*(100%+'Løntabel oktober 2018'!$E$63+'Løntabel oktober 2019'!$E$63+$E$63)</f>
        <v>29043.529496285755</v>
      </c>
      <c r="G21" s="6">
        <f>+'Løntabel oktober 2017'!G16*(100%+'Løntabel oktober 2018'!$E$63+'Løntabel oktober 2019'!$E$63+$E$63)</f>
        <v>29334.844552562019</v>
      </c>
      <c r="I21" s="9" t="s">
        <v>38</v>
      </c>
      <c r="J21" s="8" t="s">
        <v>39</v>
      </c>
      <c r="K21" s="2" t="s">
        <v>40</v>
      </c>
      <c r="L21" s="14" t="s">
        <v>41</v>
      </c>
      <c r="O21" s="9"/>
    </row>
    <row r="22" spans="1:15" x14ac:dyDescent="0.2">
      <c r="A22" s="2"/>
      <c r="B22" s="2" t="s">
        <v>16</v>
      </c>
      <c r="C22" s="16">
        <f>C21*$D$9</f>
        <v>1535.0694719835599</v>
      </c>
      <c r="D22" s="16">
        <f t="shared" ref="D22:G22" si="1">D21*$D$9</f>
        <v>1558.2175264588329</v>
      </c>
      <c r="E22" s="16">
        <f t="shared" si="1"/>
        <v>1574.2460678204436</v>
      </c>
      <c r="F22" s="16">
        <f t="shared" si="1"/>
        <v>1597.3941222957164</v>
      </c>
      <c r="G22" s="16">
        <f t="shared" si="1"/>
        <v>1613.416450390911</v>
      </c>
      <c r="I22" s="9" t="s">
        <v>42</v>
      </c>
      <c r="K22" s="2" t="s">
        <v>43</v>
      </c>
      <c r="L22" s="2" t="s">
        <v>44</v>
      </c>
      <c r="O22" s="9"/>
    </row>
    <row r="23" spans="1:15" x14ac:dyDescent="0.2">
      <c r="A23" s="2"/>
      <c r="B23" s="2" t="s">
        <v>22</v>
      </c>
      <c r="C23" s="16">
        <f>C21-C22</f>
        <v>26375.284564081165</v>
      </c>
      <c r="D23" s="16">
        <f>D21-D22</f>
        <v>26773.010227338127</v>
      </c>
      <c r="E23" s="16">
        <f>E21-E22</f>
        <v>27048.409710733074</v>
      </c>
      <c r="F23" s="16">
        <f>F21-F22</f>
        <v>27446.135373990037</v>
      </c>
      <c r="G23" s="16">
        <f>G21-G22</f>
        <v>27721.428102171107</v>
      </c>
      <c r="I23" s="9"/>
      <c r="K23" s="2"/>
      <c r="L23" s="2"/>
      <c r="O23" s="9"/>
    </row>
    <row r="24" spans="1:15" x14ac:dyDescent="0.2">
      <c r="A24" s="2"/>
      <c r="B24" s="2" t="s">
        <v>27</v>
      </c>
      <c r="C24" s="16">
        <f>C21*$D$10</f>
        <v>3070.1389439671198</v>
      </c>
      <c r="D24" s="16">
        <f>D21*$D$10</f>
        <v>3116.4350529176659</v>
      </c>
      <c r="E24" s="16">
        <f>E21*$D$10</f>
        <v>3148.4921356408872</v>
      </c>
      <c r="F24" s="16">
        <f>F21*$D$10</f>
        <v>3194.7882445914329</v>
      </c>
      <c r="G24" s="16">
        <f>G21*$D$10</f>
        <v>3226.832900781822</v>
      </c>
      <c r="I24" s="9" t="s">
        <v>45</v>
      </c>
      <c r="K24" s="14" t="s">
        <v>46</v>
      </c>
      <c r="L24" s="14" t="s">
        <v>47</v>
      </c>
      <c r="O24" s="9"/>
    </row>
    <row r="25" spans="1:15" x14ac:dyDescent="0.2">
      <c r="A25" s="2" t="s">
        <v>28</v>
      </c>
      <c r="B25" s="2"/>
      <c r="C25" s="16"/>
      <c r="D25" s="16"/>
      <c r="E25" s="16"/>
      <c r="F25" s="16"/>
      <c r="G25" s="11"/>
      <c r="I25" s="9" t="s">
        <v>48</v>
      </c>
      <c r="K25" s="14" t="s">
        <v>49</v>
      </c>
      <c r="L25" s="17" t="s">
        <v>50</v>
      </c>
      <c r="O25" s="12"/>
    </row>
    <row r="26" spans="1:15" x14ac:dyDescent="0.2">
      <c r="A26" s="4">
        <v>25</v>
      </c>
      <c r="B26" s="5" t="s">
        <v>10</v>
      </c>
      <c r="C26" s="6">
        <f>+'Løntabel oktober 2017'!C21*(100%+'Løntabel oktober 2018'!$E$63+'Løntabel oktober 2019'!$E$63+$E$63)</f>
        <v>28360.200686270822</v>
      </c>
      <c r="D26" s="6">
        <f>+'Løntabel oktober 2017'!D21*(100%+'Løntabel oktober 2018'!$E$63+'Løntabel oktober 2019'!$E$63+$E$63)</f>
        <v>28767.900569598176</v>
      </c>
      <c r="E26" s="6">
        <f>+'Løntabel oktober 2017'!E21*(100%+'Løntabel oktober 2018'!$E$63+'Løntabel oktober 2019'!$E$63+$E$63)</f>
        <v>29050.122352998758</v>
      </c>
      <c r="F26" s="6">
        <f>+'Løntabel oktober 2017'!F21*(100%+'Løntabel oktober 2018'!$E$63+'Løntabel oktober 2019'!$E$63+$E$63)</f>
        <v>29458.035500814247</v>
      </c>
      <c r="G26" s="6">
        <f>+'Løntabel oktober 2017'!G21*(100%+'Løntabel oktober 2018'!$E$63+'Løntabel oktober 2019'!$E$63+$E$63)</f>
        <v>29740.245963085457</v>
      </c>
      <c r="I26" s="9" t="s">
        <v>51</v>
      </c>
      <c r="L26" s="17" t="s">
        <v>52</v>
      </c>
      <c r="O26" s="12"/>
    </row>
    <row r="27" spans="1:15" x14ac:dyDescent="0.2">
      <c r="A27" s="2"/>
      <c r="B27" s="2" t="s">
        <v>16</v>
      </c>
      <c r="C27" s="16">
        <f>C26*$D$9</f>
        <v>1559.8110377448952</v>
      </c>
      <c r="D27" s="16">
        <f t="shared" ref="D27:G27" si="2">D26*$D$9</f>
        <v>1582.2345313278997</v>
      </c>
      <c r="E27" s="16">
        <f t="shared" si="2"/>
        <v>1597.7567294149317</v>
      </c>
      <c r="F27" s="16">
        <f t="shared" si="2"/>
        <v>1620.1919525447836</v>
      </c>
      <c r="G27" s="16">
        <f t="shared" si="2"/>
        <v>1635.7135279697002</v>
      </c>
      <c r="I27" s="12" t="s">
        <v>53</v>
      </c>
      <c r="L27" s="17" t="s">
        <v>54</v>
      </c>
      <c r="O27" s="12"/>
    </row>
    <row r="28" spans="1:15" x14ac:dyDescent="0.2">
      <c r="A28" s="2"/>
      <c r="B28" s="2" t="s">
        <v>22</v>
      </c>
      <c r="C28" s="16">
        <f>C26-C27</f>
        <v>26800.389648525928</v>
      </c>
      <c r="D28" s="16">
        <f>D26-D27</f>
        <v>27185.666038270276</v>
      </c>
      <c r="E28" s="16">
        <f>E26-E27</f>
        <v>27452.365623583828</v>
      </c>
      <c r="F28" s="16">
        <f>F26-F27</f>
        <v>27837.843548269462</v>
      </c>
      <c r="G28" s="16">
        <f>G26-G27</f>
        <v>28104.532435115758</v>
      </c>
      <c r="I28" s="12"/>
      <c r="L28" s="17"/>
      <c r="O28" s="8"/>
    </row>
    <row r="29" spans="1:15" x14ac:dyDescent="0.2">
      <c r="A29" s="2"/>
      <c r="B29" s="2" t="s">
        <v>27</v>
      </c>
      <c r="C29" s="16">
        <f>C26*$D$10</f>
        <v>3119.6220754897904</v>
      </c>
      <c r="D29" s="16">
        <f>D26*$D$10</f>
        <v>3164.4690626557995</v>
      </c>
      <c r="E29" s="16">
        <f>E26*$D$10</f>
        <v>3195.5134588298633</v>
      </c>
      <c r="F29" s="16">
        <f>F26*$D$10</f>
        <v>3240.3839050895672</v>
      </c>
      <c r="G29" s="16">
        <f>G26*$D$10</f>
        <v>3271.4270559394004</v>
      </c>
      <c r="I29" s="12" t="s">
        <v>55</v>
      </c>
      <c r="L29" s="13" t="s">
        <v>56</v>
      </c>
      <c r="O29" s="8"/>
    </row>
    <row r="30" spans="1:15" x14ac:dyDescent="0.2">
      <c r="A30" s="2" t="s">
        <v>28</v>
      </c>
      <c r="B30" s="2"/>
      <c r="C30" s="16"/>
      <c r="D30" s="16"/>
      <c r="E30" s="16"/>
      <c r="F30" s="11"/>
      <c r="G30" s="16"/>
      <c r="I30" s="12" t="s">
        <v>57</v>
      </c>
      <c r="L30" s="17" t="s">
        <v>58</v>
      </c>
      <c r="O30" s="8"/>
    </row>
    <row r="31" spans="1:15" x14ac:dyDescent="0.2">
      <c r="A31" s="4">
        <v>26</v>
      </c>
      <c r="B31" s="5" t="s">
        <v>10</v>
      </c>
      <c r="C31" s="6">
        <f>+'Løntabel oktober 2017'!C26*(100%+'Løntabel oktober 2018'!$E$63+'Løntabel oktober 2019'!$E$63+$E$63)</f>
        <v>28820.393963858933</v>
      </c>
      <c r="D31" s="6">
        <f>+'Løntabel oktober 2017'!D26*(100%+'Løntabel oktober 2018'!$E$63+'Løntabel oktober 2019'!$E$63+$E$63)</f>
        <v>29214.183513472912</v>
      </c>
      <c r="E31" s="6">
        <f>+'Løntabel oktober 2017'!E26*(100%+'Løntabel oktober 2018'!$E$63+'Løntabel oktober 2019'!$E$63+$E$63)</f>
        <v>29486.666562908045</v>
      </c>
      <c r="F31" s="6">
        <f>+'Løntabel oktober 2017'!F26*(100%+'Løntabel oktober 2018'!$E$63+'Løntabel oktober 2019'!$E$63+$E$63)</f>
        <v>29880.370896034077</v>
      </c>
      <c r="G31" s="6">
        <f>+'Løntabel oktober 2017'!G26*(100%+'Løntabel oktober 2018'!$E$63+'Løntabel oktober 2019'!$E$63+$E$63)</f>
        <v>30152.86376115006</v>
      </c>
      <c r="L31" s="17" t="s">
        <v>59</v>
      </c>
      <c r="O31" s="8"/>
    </row>
    <row r="32" spans="1:15" x14ac:dyDescent="0.2">
      <c r="A32" s="2"/>
      <c r="B32" s="2" t="s">
        <v>16</v>
      </c>
      <c r="C32" s="16">
        <f>C31*$D$9</f>
        <v>1585.1216680122413</v>
      </c>
      <c r="D32" s="16">
        <f t="shared" ref="D32:G32" si="3">D31*$D$9</f>
        <v>1606.7800932410103</v>
      </c>
      <c r="E32" s="16">
        <f t="shared" si="3"/>
        <v>1621.7666609599426</v>
      </c>
      <c r="F32" s="16">
        <f t="shared" si="3"/>
        <v>1643.4203992818743</v>
      </c>
      <c r="G32" s="16">
        <f t="shared" si="3"/>
        <v>1658.4075068632533</v>
      </c>
      <c r="L32" s="17" t="s">
        <v>60</v>
      </c>
      <c r="O32" s="8"/>
    </row>
    <row r="33" spans="1:15" x14ac:dyDescent="0.2">
      <c r="A33" s="2"/>
      <c r="B33" s="2" t="s">
        <v>22</v>
      </c>
      <c r="C33" s="16">
        <f>C31-C32</f>
        <v>27235.272295846691</v>
      </c>
      <c r="D33" s="16">
        <f>D31-D32</f>
        <v>27607.403420231902</v>
      </c>
      <c r="E33" s="16">
        <f>E31-E32</f>
        <v>27864.899901948102</v>
      </c>
      <c r="F33" s="16">
        <f>F31-F32</f>
        <v>28236.950496752204</v>
      </c>
      <c r="G33" s="16">
        <f>G31-G32</f>
        <v>28494.456254286808</v>
      </c>
      <c r="L33" s="17" t="s">
        <v>61</v>
      </c>
    </row>
    <row r="34" spans="1:15" x14ac:dyDescent="0.2">
      <c r="A34" s="2"/>
      <c r="B34" s="2" t="s">
        <v>27</v>
      </c>
      <c r="C34" s="16">
        <f>C31*$D$10</f>
        <v>3170.2433360244827</v>
      </c>
      <c r="D34" s="16">
        <f>D31*$D$10</f>
        <v>3213.5601864820205</v>
      </c>
      <c r="E34" s="16">
        <f>E31*$D$10</f>
        <v>3243.5333219198851</v>
      </c>
      <c r="F34" s="16">
        <f>F31*$D$10</f>
        <v>3286.8407985637486</v>
      </c>
      <c r="G34" s="16">
        <f>G31*$D$10</f>
        <v>3316.8150137265065</v>
      </c>
      <c r="L34" s="17" t="s">
        <v>62</v>
      </c>
      <c r="O34" s="2"/>
    </row>
    <row r="35" spans="1:15" x14ac:dyDescent="0.2">
      <c r="A35" s="2" t="s">
        <v>28</v>
      </c>
      <c r="B35" s="2"/>
      <c r="C35" s="16"/>
      <c r="D35" s="16"/>
      <c r="E35" s="11"/>
      <c r="F35" s="16"/>
      <c r="G35" s="16"/>
      <c r="L35" s="14" t="s">
        <v>63</v>
      </c>
    </row>
    <row r="36" spans="1:15" x14ac:dyDescent="0.2">
      <c r="A36" s="4">
        <v>28</v>
      </c>
      <c r="B36" s="5" t="s">
        <v>10</v>
      </c>
      <c r="C36" s="6">
        <f>+'Løntabel oktober 2017'!C31*(100%+'Løntabel oktober 2018'!$E$63+'Løntabel oktober 2019'!$E$63+$E$63)</f>
        <v>29772.248045940956</v>
      </c>
      <c r="D36" s="6">
        <f>+'Løntabel oktober 2017'!D31*(100%+'Løntabel oktober 2018'!$E$63+'Løntabel oktober 2019'!$E$63+$E$63)</f>
        <v>30134.772012007918</v>
      </c>
      <c r="E36" s="6">
        <f>+'Løntabel oktober 2017'!E31*(100%+'Løntabel oktober 2018'!$E$63+'Løntabel oktober 2019'!$E$63+$E$63)</f>
        <v>30385.728211861471</v>
      </c>
      <c r="F36" s="6">
        <f>+'Løntabel oktober 2017'!F31*(100%+'Løntabel oktober 2018'!$E$63+'Løntabel oktober 2019'!$E$63+$E$63)</f>
        <v>30748.252177928429</v>
      </c>
      <c r="G36" s="6">
        <f>+'Løntabel oktober 2017'!G31*(100%+'Løntabel oktober 2018'!$E$63+'Løntabel oktober 2019'!$E$63+$E$63)</f>
        <v>30999.113345613136</v>
      </c>
      <c r="L36" s="14" t="s">
        <v>64</v>
      </c>
    </row>
    <row r="37" spans="1:15" x14ac:dyDescent="0.2">
      <c r="A37" s="2"/>
      <c r="B37" s="2" t="s">
        <v>16</v>
      </c>
      <c r="C37" s="16">
        <f>C36*$D$9</f>
        <v>1637.4736425267527</v>
      </c>
      <c r="D37" s="16">
        <f t="shared" ref="D37:G37" si="4">D36*$D$9</f>
        <v>1657.4124606604355</v>
      </c>
      <c r="E37" s="16">
        <f t="shared" si="4"/>
        <v>1671.2150516523809</v>
      </c>
      <c r="F37" s="16">
        <f t="shared" si="4"/>
        <v>1691.1538697860635</v>
      </c>
      <c r="G37" s="16">
        <f t="shared" si="4"/>
        <v>1704.9512340087224</v>
      </c>
      <c r="L37" s="2" t="s">
        <v>65</v>
      </c>
      <c r="O37" s="2"/>
    </row>
    <row r="38" spans="1:15" x14ac:dyDescent="0.2">
      <c r="A38" s="2"/>
      <c r="B38" s="2" t="s">
        <v>22</v>
      </c>
      <c r="C38" s="16">
        <f>C36-C37</f>
        <v>28134.774403414205</v>
      </c>
      <c r="D38" s="16">
        <f>D36-D37</f>
        <v>28477.359551347483</v>
      </c>
      <c r="E38" s="16">
        <f>E36-E37</f>
        <v>28714.513160209091</v>
      </c>
      <c r="F38" s="16">
        <f>F36-F37</f>
        <v>29057.098308142366</v>
      </c>
      <c r="G38" s="16">
        <f>G36-G37</f>
        <v>29294.162111604412</v>
      </c>
      <c r="L38" s="14" t="s">
        <v>66</v>
      </c>
      <c r="O38" s="2"/>
    </row>
    <row r="39" spans="1:15" x14ac:dyDescent="0.2">
      <c r="A39" s="2"/>
      <c r="B39" s="2" t="s">
        <v>27</v>
      </c>
      <c r="C39" s="16">
        <f>C36*$D$10</f>
        <v>3274.9472850535053</v>
      </c>
      <c r="D39" s="16">
        <f>D36*$D$10</f>
        <v>3314.824921320871</v>
      </c>
      <c r="E39" s="16">
        <f>E36*$D$10</f>
        <v>3342.4301033047618</v>
      </c>
      <c r="F39" s="16">
        <f>F36*$D$10</f>
        <v>3382.307739572127</v>
      </c>
      <c r="G39" s="16">
        <f>G36*$D$10</f>
        <v>3409.9024680174448</v>
      </c>
    </row>
    <row r="40" spans="1:15" x14ac:dyDescent="0.2">
      <c r="A40" s="4">
        <v>29</v>
      </c>
      <c r="B40" s="5" t="s">
        <v>10</v>
      </c>
      <c r="C40" s="6">
        <f>+'Løntabel oktober 2017'!C35*(100%+'Løntabel oktober 2018'!$E$63+'Løntabel oktober 2019'!$E$63+$E$63)</f>
        <v>30264.229584004701</v>
      </c>
      <c r="D40" s="6">
        <f>+'Løntabel oktober 2017'!D35*(100%+'Løntabel oktober 2018'!$E$63+'Løntabel oktober 2019'!$E$63+$E$63)</f>
        <v>30609.600243596768</v>
      </c>
      <c r="E40" s="6">
        <f>+'Løntabel oktober 2017'!E35*(100%+'Løntabel oktober 2018'!$E$63+'Løntabel oktober 2019'!$E$63+$E$63)</f>
        <v>30848.6417852825</v>
      </c>
      <c r="F40" s="6">
        <f>+'Løntabel oktober 2017'!F35*(100%+'Løntabel oktober 2018'!$E$63+'Løntabel oktober 2019'!$E$63+$E$63)</f>
        <v>31193.917412705741</v>
      </c>
      <c r="G40" s="6">
        <f>+'Løntabel oktober 2017'!G35*(100%+'Løntabel oktober 2018'!$E$63+'Løntabel oktober 2019'!$E$63+$E$63)</f>
        <v>31433.053986560324</v>
      </c>
    </row>
    <row r="41" spans="1:15" x14ac:dyDescent="0.2">
      <c r="A41" s="2"/>
      <c r="B41" s="2" t="s">
        <v>16</v>
      </c>
      <c r="C41" s="16">
        <f>C40*$D$9</f>
        <v>1664.5326271202587</v>
      </c>
      <c r="D41" s="16">
        <f t="shared" ref="D41:G41" si="5">D40*$D$9</f>
        <v>1683.5280133978222</v>
      </c>
      <c r="E41" s="16">
        <f t="shared" si="5"/>
        <v>1696.6752981905374</v>
      </c>
      <c r="F41" s="16">
        <f t="shared" si="5"/>
        <v>1715.6654576988158</v>
      </c>
      <c r="G41" s="16">
        <f t="shared" si="5"/>
        <v>1728.8179692608178</v>
      </c>
    </row>
    <row r="42" spans="1:15" x14ac:dyDescent="0.2">
      <c r="A42" s="2"/>
      <c r="B42" s="2" t="s">
        <v>22</v>
      </c>
      <c r="C42" s="16">
        <f>C40-C41</f>
        <v>28599.696956884443</v>
      </c>
      <c r="D42" s="16">
        <f>D40-D41</f>
        <v>28926.072230198944</v>
      </c>
      <c r="E42" s="16">
        <f>E40-E41</f>
        <v>29151.966487091962</v>
      </c>
      <c r="F42" s="16">
        <f>F40-F41</f>
        <v>29478.251955006926</v>
      </c>
      <c r="G42" s="16">
        <f>G40-G41</f>
        <v>29704.236017299507</v>
      </c>
    </row>
    <row r="43" spans="1:15" x14ac:dyDescent="0.2">
      <c r="A43" s="2"/>
      <c r="B43" s="2" t="s">
        <v>27</v>
      </c>
      <c r="C43" s="16">
        <f>C40*$D$10</f>
        <v>3329.0652542405173</v>
      </c>
      <c r="D43" s="16">
        <f>D40*$D$10</f>
        <v>3367.0560267956444</v>
      </c>
      <c r="E43" s="16">
        <f>E40*$D$10</f>
        <v>3393.3505963810749</v>
      </c>
      <c r="F43" s="16">
        <f>F40*$D$10</f>
        <v>3431.3309153976315</v>
      </c>
      <c r="G43" s="16">
        <f>G40*$D$10</f>
        <v>3457.6359385216356</v>
      </c>
    </row>
    <row r="44" spans="1:15" x14ac:dyDescent="0.2">
      <c r="A44" s="4">
        <v>30</v>
      </c>
      <c r="B44" s="5" t="s">
        <v>10</v>
      </c>
      <c r="C44" s="6">
        <f>+'Løntabel oktober 2017'!C39*(100%+'Løntabel oktober 2018'!$E$63+'Løntabel oktober 2019'!$E$63+$E$63)</f>
        <v>30766.872999209412</v>
      </c>
      <c r="D44" s="6">
        <f>+'Løntabel oktober 2017'!D39*(100%+'Løntabel oktober 2018'!$E$63+'Løntabel oktober 2019'!$E$63+$E$63)</f>
        <v>31093.848538921487</v>
      </c>
      <c r="E44" s="6">
        <f>+'Løntabel oktober 2017'!E39*(100%+'Løntabel oktober 2018'!$E$63+'Løntabel oktober 2019'!$E$63+$E$63)</f>
        <v>31320.333955299771</v>
      </c>
      <c r="F44" s="6">
        <f>+'Løntabel oktober 2017'!F39*(100%+'Løntabel oktober 2018'!$E$63+'Løntabel oktober 2019'!$E$63+$E$63)</f>
        <v>31647.30401120098</v>
      </c>
      <c r="G44" s="6">
        <f>+'Løntabel oktober 2017'!G39*(100%+'Løntabel oktober 2018'!$E$63+'Løntabel oktober 2019'!$E$63+$E$63)</f>
        <v>31873.694395410432</v>
      </c>
    </row>
    <row r="45" spans="1:15" x14ac:dyDescent="0.2">
      <c r="A45" s="2"/>
      <c r="B45" s="2" t="s">
        <v>16</v>
      </c>
      <c r="C45" s="16">
        <f>C44*$D$9</f>
        <v>1692.1780149565177</v>
      </c>
      <c r="D45" s="16">
        <f t="shared" ref="D45:G45" si="6">D44*$D$9</f>
        <v>1710.1616696406818</v>
      </c>
      <c r="E45" s="16">
        <f t="shared" si="6"/>
        <v>1722.6183675414875</v>
      </c>
      <c r="F45" s="16">
        <f t="shared" si="6"/>
        <v>1740.6017206160539</v>
      </c>
      <c r="G45" s="16">
        <f t="shared" si="6"/>
        <v>1753.0531917475737</v>
      </c>
    </row>
    <row r="46" spans="1:15" x14ac:dyDescent="0.2">
      <c r="A46" s="2"/>
      <c r="B46" s="2" t="s">
        <v>22</v>
      </c>
      <c r="C46" s="16">
        <f>C44-C45</f>
        <v>29074.694984252896</v>
      </c>
      <c r="D46" s="16">
        <f>D44-D45</f>
        <v>29383.686869280806</v>
      </c>
      <c r="E46" s="16">
        <f>E44-E45</f>
        <v>29597.715587758285</v>
      </c>
      <c r="F46" s="16">
        <f>F44-F45</f>
        <v>29906.702290584926</v>
      </c>
      <c r="G46" s="16">
        <f>G44-G45</f>
        <v>30120.641203662857</v>
      </c>
      <c r="O46" s="2"/>
    </row>
    <row r="47" spans="1:15" x14ac:dyDescent="0.2">
      <c r="A47" s="2"/>
      <c r="B47" s="2" t="s">
        <v>27</v>
      </c>
      <c r="C47" s="16">
        <f>C44*$D$10</f>
        <v>3384.3560299130354</v>
      </c>
      <c r="D47" s="16">
        <f>D44*$D$10</f>
        <v>3420.3233392813636</v>
      </c>
      <c r="E47" s="16">
        <f>E44*$D$10</f>
        <v>3445.236735082975</v>
      </c>
      <c r="F47" s="16">
        <f>F44*$D$10</f>
        <v>3481.2034412321077</v>
      </c>
      <c r="G47" s="16">
        <f>G44*$D$10</f>
        <v>3506.1063834951474</v>
      </c>
    </row>
    <row r="48" spans="1:15" x14ac:dyDescent="0.2">
      <c r="A48" s="2" t="s">
        <v>28</v>
      </c>
      <c r="B48" s="2"/>
      <c r="C48" s="11"/>
      <c r="D48" s="16"/>
      <c r="E48" s="16"/>
      <c r="F48" s="16"/>
      <c r="G48" s="16"/>
      <c r="O48" s="17"/>
    </row>
    <row r="49" spans="1:15" x14ac:dyDescent="0.2">
      <c r="A49" s="4">
        <v>31</v>
      </c>
      <c r="B49" s="5" t="s">
        <v>10</v>
      </c>
      <c r="C49" s="6">
        <f>+'Løntabel oktober 2017'!C44*(100%+'Løntabel oktober 2018'!$E$63+'Løntabel oktober 2019'!$E$63+$E$63)</f>
        <v>31280.907484253959</v>
      </c>
      <c r="D49" s="6">
        <f>+'Løntabel oktober 2017'!D44*(100%+'Løntabel oktober 2018'!$E$63+'Løntabel oktober 2019'!$E$63+$E$63)</f>
        <v>31588.538493797052</v>
      </c>
      <c r="E49" s="6">
        <f>+'Løntabel oktober 2017'!E44*(100%+'Løntabel oktober 2018'!$E$63+'Løntabel oktober 2019'!$E$63+$E$63)</f>
        <v>31801.434310031796</v>
      </c>
      <c r="F49" s="6">
        <f>+'Løntabel oktober 2017'!F44*(100%+'Løntabel oktober 2018'!$E$63+'Løntabel oktober 2019'!$E$63+$E$63)</f>
        <v>32109.065319574889</v>
      </c>
      <c r="G49" s="6">
        <f>+'Løntabel oktober 2017'!G44*(100%+'Løntabel oktober 2018'!$E$63+'Løntabel oktober 2019'!$E$63+$E$63)</f>
        <v>32321.961135809626</v>
      </c>
      <c r="O49" s="17"/>
    </row>
    <row r="50" spans="1:15" x14ac:dyDescent="0.2">
      <c r="A50" s="2"/>
      <c r="B50" s="2" t="s">
        <v>16</v>
      </c>
      <c r="C50" s="16">
        <f>C49*$D$9</f>
        <v>1720.4499116339678</v>
      </c>
      <c r="D50" s="16">
        <f t="shared" ref="D50:G50" si="7">D49*$D$9</f>
        <v>1737.3696171588379</v>
      </c>
      <c r="E50" s="16">
        <f t="shared" si="7"/>
        <v>1749.0788870517488</v>
      </c>
      <c r="F50" s="16">
        <f t="shared" si="7"/>
        <v>1765.9985925766189</v>
      </c>
      <c r="G50" s="16">
        <f t="shared" si="7"/>
        <v>1777.7078624695293</v>
      </c>
      <c r="O50" s="17"/>
    </row>
    <row r="51" spans="1:15" x14ac:dyDescent="0.2">
      <c r="A51" s="2"/>
      <c r="B51" s="2" t="s">
        <v>22</v>
      </c>
      <c r="C51" s="16">
        <f>C49-C50</f>
        <v>29560.457572619991</v>
      </c>
      <c r="D51" s="16">
        <f>D49-D50</f>
        <v>29851.168876638214</v>
      </c>
      <c r="E51" s="16">
        <f>E49-E50</f>
        <v>30052.355422980047</v>
      </c>
      <c r="F51" s="16">
        <f>F49-F50</f>
        <v>30343.06672699827</v>
      </c>
      <c r="G51" s="16">
        <f>G49-G50</f>
        <v>30544.253273340099</v>
      </c>
      <c r="O51" s="13"/>
    </row>
    <row r="52" spans="1:15" x14ac:dyDescent="0.2">
      <c r="A52" s="2"/>
      <c r="B52" s="2" t="s">
        <v>27</v>
      </c>
      <c r="C52" s="16">
        <f>C49*$D$10</f>
        <v>3440.8998232679355</v>
      </c>
      <c r="D52" s="16">
        <f>D49*$D$10</f>
        <v>3474.7392343176757</v>
      </c>
      <c r="E52" s="16">
        <f>E49*$D$10</f>
        <v>3498.1577741034976</v>
      </c>
      <c r="F52" s="16">
        <f>F49*$D$10</f>
        <v>3531.9971851532378</v>
      </c>
      <c r="G52" s="16">
        <f>G49*$D$10</f>
        <v>3555.4157249390587</v>
      </c>
      <c r="O52" s="17"/>
    </row>
    <row r="53" spans="1:15" x14ac:dyDescent="0.2">
      <c r="A53" s="2"/>
      <c r="B53" s="1"/>
      <c r="C53" s="2"/>
      <c r="D53" s="2"/>
      <c r="E53" s="2"/>
      <c r="F53" s="2"/>
      <c r="G53" s="2"/>
      <c r="O53" s="17"/>
    </row>
    <row r="54" spans="1:15" x14ac:dyDescent="0.2">
      <c r="A54" s="2"/>
      <c r="B54" s="1" t="s">
        <v>67</v>
      </c>
      <c r="C54" s="2"/>
      <c r="D54" s="2"/>
      <c r="E54" s="2"/>
      <c r="F54" s="2"/>
      <c r="G54" s="2"/>
      <c r="O54" s="17"/>
    </row>
    <row r="55" spans="1:15" x14ac:dyDescent="0.2">
      <c r="A55" s="4">
        <v>39</v>
      </c>
      <c r="B55" s="5" t="s">
        <v>10</v>
      </c>
      <c r="C55" s="6">
        <f>+'Løntabel oktober 2017'!C50*(100%+'Løntabel oktober 2018'!$E$63+'Løntabel oktober 2019'!$E$63+$E$63)</f>
        <v>35860.341394163166</v>
      </c>
      <c r="D55" s="6">
        <f>+'Løntabel oktober 2017'!D50*(100%+'Løntabel oktober 2018'!$E$63+'Løntabel oktober 2019'!$E$63+$E$63)</f>
        <v>35965.530126043464</v>
      </c>
      <c r="E55" s="6">
        <f>+'Løntabel oktober 2017'!E50*(100%+'Løntabel oktober 2018'!$E$63+'Løntabel oktober 2019'!$E$63+$E$63)</f>
        <v>36038.304763706699</v>
      </c>
      <c r="F55" s="6">
        <f>+'Løntabel oktober 2017'!F50*(100%+'Løntabel oktober 2018'!$E$63+'Løntabel oktober 2019'!$E$63+$E$63)</f>
        <v>36143.501620230985</v>
      </c>
      <c r="G55" s="6">
        <f>+'Løntabel oktober 2017'!G50*(100%+'Løntabel oktober 2018'!$E$63+'Løntabel oktober 2019'!$E$63+$E$63)</f>
        <v>36216.391293728164</v>
      </c>
      <c r="O55" s="17"/>
    </row>
    <row r="56" spans="1:15" x14ac:dyDescent="0.2">
      <c r="A56" s="2"/>
      <c r="B56" s="2" t="s">
        <v>16</v>
      </c>
      <c r="C56" s="16">
        <f>C55*$D$9</f>
        <v>1972.3187766789742</v>
      </c>
      <c r="D56" s="16">
        <f t="shared" ref="D56:G56" si="8">D55*$D$9</f>
        <v>1978.1041569323907</v>
      </c>
      <c r="E56" s="16">
        <f t="shared" si="8"/>
        <v>1982.1067620038684</v>
      </c>
      <c r="F56" s="16">
        <f t="shared" si="8"/>
        <v>1987.8925891127042</v>
      </c>
      <c r="G56" s="16">
        <f t="shared" si="8"/>
        <v>1991.9015211550491</v>
      </c>
      <c r="O56" s="17"/>
    </row>
    <row r="57" spans="1:15" x14ac:dyDescent="0.2">
      <c r="A57" s="2"/>
      <c r="B57" s="2" t="s">
        <v>22</v>
      </c>
      <c r="C57" s="16">
        <f>C55-C56</f>
        <v>33888.022617484196</v>
      </c>
      <c r="D57" s="16">
        <f>D55-D56</f>
        <v>33987.425969111071</v>
      </c>
      <c r="E57" s="16">
        <f>E55-E56</f>
        <v>34056.198001702833</v>
      </c>
      <c r="F57" s="16">
        <f>F55-F56</f>
        <v>34155.609031118278</v>
      </c>
      <c r="G57" s="16">
        <f>G55-G56</f>
        <v>34224.489772573113</v>
      </c>
    </row>
    <row r="58" spans="1:15" x14ac:dyDescent="0.2">
      <c r="A58" s="2"/>
      <c r="B58" s="2" t="s">
        <v>27</v>
      </c>
      <c r="C58" s="16">
        <f>C55*$D$10</f>
        <v>3944.6375533579485</v>
      </c>
      <c r="D58" s="16">
        <f>D55*$D$10</f>
        <v>3956.2083138647813</v>
      </c>
      <c r="E58" s="16">
        <f>E55*$D$10</f>
        <v>3964.2135240077369</v>
      </c>
      <c r="F58" s="16">
        <f>F55*$D$10</f>
        <v>3975.7851782254083</v>
      </c>
      <c r="G58" s="16">
        <f>G55*$D$10</f>
        <v>3983.8030423100981</v>
      </c>
    </row>
    <row r="59" spans="1:15" x14ac:dyDescent="0.2">
      <c r="A59" s="2" t="s">
        <v>28</v>
      </c>
      <c r="E59" s="10"/>
      <c r="O59" s="2"/>
    </row>
    <row r="60" spans="1:15" x14ac:dyDescent="0.2">
      <c r="C60" s="21"/>
      <c r="D60" s="21"/>
      <c r="E60" s="21"/>
      <c r="F60" s="21"/>
      <c r="G60" s="21"/>
    </row>
    <row r="61" spans="1:15" x14ac:dyDescent="0.2">
      <c r="A61" s="25" t="s">
        <v>75</v>
      </c>
      <c r="D61" s="16">
        <v>0.98</v>
      </c>
      <c r="F61" s="2"/>
      <c r="G61" s="21"/>
    </row>
    <row r="62" spans="1:15" x14ac:dyDescent="0.2">
      <c r="A62" s="14" t="s">
        <v>76</v>
      </c>
      <c r="D62" s="16">
        <v>0.37</v>
      </c>
      <c r="F62" s="2"/>
      <c r="G62" s="21"/>
    </row>
    <row r="63" spans="1:15" x14ac:dyDescent="0.2">
      <c r="A63" s="14" t="s">
        <v>69</v>
      </c>
      <c r="D63" s="18">
        <f>+D61+D62</f>
        <v>1.35</v>
      </c>
      <c r="E63" s="24">
        <f>+D63/100</f>
        <v>1.3500000000000002E-2</v>
      </c>
      <c r="F63" s="2"/>
      <c r="G63" s="21"/>
    </row>
    <row r="64" spans="1:15" x14ac:dyDescent="0.2">
      <c r="C64" s="21"/>
      <c r="D64" s="21"/>
      <c r="E64" s="21"/>
      <c r="F64" s="21"/>
      <c r="G64" s="21"/>
    </row>
    <row r="65" spans="3:7" x14ac:dyDescent="0.2">
      <c r="C65" s="21"/>
      <c r="D65" s="21"/>
      <c r="E65" s="21"/>
      <c r="F65" s="21"/>
      <c r="G65" s="21"/>
    </row>
    <row r="66" spans="3:7" x14ac:dyDescent="0.2">
      <c r="C66" s="21"/>
      <c r="D66" s="21"/>
      <c r="E66" s="21"/>
      <c r="F66" s="21"/>
      <c r="G66" s="21"/>
    </row>
    <row r="67" spans="3:7" x14ac:dyDescent="0.2">
      <c r="C67" s="21"/>
      <c r="D67" s="21"/>
      <c r="E67" s="21"/>
      <c r="F67" s="21"/>
      <c r="G67" s="21"/>
    </row>
    <row r="68" spans="3:7" x14ac:dyDescent="0.2">
      <c r="C68" s="21"/>
      <c r="D68" s="21"/>
      <c r="E68" s="21"/>
      <c r="F68" s="21"/>
      <c r="G68" s="21"/>
    </row>
    <row r="69" spans="3:7" x14ac:dyDescent="0.2">
      <c r="C69" s="21"/>
      <c r="D69" s="21"/>
      <c r="E69" s="21"/>
      <c r="F69" s="21"/>
      <c r="G69" s="21"/>
    </row>
    <row r="70" spans="3:7" x14ac:dyDescent="0.2">
      <c r="C70" s="21"/>
      <c r="D70" s="21"/>
      <c r="E70" s="21"/>
      <c r="F70" s="21"/>
      <c r="G70" s="21"/>
    </row>
    <row r="71" spans="3:7" x14ac:dyDescent="0.2">
      <c r="C71" s="21"/>
      <c r="D71" s="21"/>
      <c r="E71" s="21"/>
      <c r="F71" s="21"/>
      <c r="G71" s="21"/>
    </row>
    <row r="72" spans="3:7" x14ac:dyDescent="0.2">
      <c r="C72" s="21"/>
      <c r="D72" s="21"/>
      <c r="E72" s="21"/>
      <c r="F72" s="21"/>
      <c r="G72" s="21"/>
    </row>
    <row r="73" spans="3:7" x14ac:dyDescent="0.2">
      <c r="C73" s="21"/>
      <c r="D73" s="21"/>
      <c r="E73" s="21"/>
      <c r="F73" s="21"/>
      <c r="G73" s="21"/>
    </row>
    <row r="74" spans="3:7" x14ac:dyDescent="0.2">
      <c r="C74" s="21"/>
      <c r="D74" s="21"/>
      <c r="E74" s="21"/>
      <c r="F74" s="21"/>
      <c r="G74" s="21"/>
    </row>
    <row r="75" spans="3:7" x14ac:dyDescent="0.2">
      <c r="C75" s="21"/>
      <c r="D75" s="21"/>
      <c r="E75" s="21"/>
      <c r="F75" s="21"/>
      <c r="G75" s="21"/>
    </row>
    <row r="76" spans="3:7" x14ac:dyDescent="0.2">
      <c r="C76" s="21"/>
      <c r="D76" s="21"/>
      <c r="E76" s="21"/>
      <c r="F76" s="21"/>
      <c r="G76" s="21"/>
    </row>
    <row r="77" spans="3:7" x14ac:dyDescent="0.2">
      <c r="C77" s="21"/>
      <c r="D77" s="21"/>
      <c r="E77" s="21"/>
      <c r="F77" s="21"/>
      <c r="G77" s="21"/>
    </row>
    <row r="78" spans="3:7" x14ac:dyDescent="0.2">
      <c r="C78" s="21"/>
      <c r="D78" s="21"/>
      <c r="E78" s="21"/>
      <c r="F78" s="21"/>
      <c r="G78" s="21"/>
    </row>
    <row r="79" spans="3:7" x14ac:dyDescent="0.2">
      <c r="C79" s="21"/>
      <c r="D79" s="21"/>
      <c r="E79" s="21"/>
      <c r="F79" s="21"/>
      <c r="G79" s="21"/>
    </row>
    <row r="80" spans="3:7" x14ac:dyDescent="0.2">
      <c r="C80" s="21"/>
      <c r="D80" s="21"/>
      <c r="E80" s="21"/>
      <c r="F80" s="21"/>
      <c r="G80" s="21"/>
    </row>
    <row r="81" spans="3:7" x14ac:dyDescent="0.2">
      <c r="C81" s="21"/>
      <c r="D81" s="21"/>
      <c r="E81" s="21"/>
      <c r="F81" s="21"/>
      <c r="G81" s="21"/>
    </row>
    <row r="82" spans="3:7" x14ac:dyDescent="0.2">
      <c r="C82" s="21"/>
      <c r="D82" s="21"/>
      <c r="E82" s="21"/>
      <c r="F82" s="21"/>
      <c r="G82" s="21"/>
    </row>
    <row r="83" spans="3:7" x14ac:dyDescent="0.2">
      <c r="C83" s="21"/>
      <c r="D83" s="21"/>
      <c r="E83" s="21"/>
      <c r="F83" s="21"/>
      <c r="G83" s="21"/>
    </row>
    <row r="84" spans="3:7" x14ac:dyDescent="0.2">
      <c r="C84" s="21"/>
      <c r="D84" s="21"/>
      <c r="E84" s="21"/>
      <c r="F84" s="21"/>
      <c r="G84" s="21"/>
    </row>
    <row r="85" spans="3:7" x14ac:dyDescent="0.2">
      <c r="C85" s="21"/>
      <c r="D85" s="21"/>
      <c r="E85" s="21"/>
      <c r="F85" s="21"/>
      <c r="G85" s="21"/>
    </row>
    <row r="86" spans="3:7" x14ac:dyDescent="0.2">
      <c r="C86" s="21"/>
      <c r="D86" s="21"/>
      <c r="E86" s="21"/>
      <c r="F86" s="21"/>
      <c r="G86" s="21"/>
    </row>
    <row r="87" spans="3:7" x14ac:dyDescent="0.2">
      <c r="C87" s="21"/>
      <c r="D87" s="21"/>
      <c r="E87" s="21"/>
      <c r="F87" s="21"/>
      <c r="G87" s="21"/>
    </row>
    <row r="88" spans="3:7" x14ac:dyDescent="0.2">
      <c r="C88" s="21"/>
      <c r="D88" s="21"/>
      <c r="E88" s="21"/>
      <c r="F88" s="21"/>
      <c r="G88" s="21"/>
    </row>
    <row r="89" spans="3:7" x14ac:dyDescent="0.2">
      <c r="C89" s="21"/>
      <c r="D89" s="21"/>
      <c r="E89" s="21"/>
      <c r="F89" s="21"/>
      <c r="G89" s="21"/>
    </row>
    <row r="90" spans="3:7" x14ac:dyDescent="0.2">
      <c r="C90" s="21"/>
      <c r="D90" s="21"/>
      <c r="E90" s="21"/>
      <c r="F90" s="21"/>
      <c r="G90" s="21"/>
    </row>
    <row r="91" spans="3:7" x14ac:dyDescent="0.2">
      <c r="C91" s="21"/>
      <c r="D91" s="21"/>
      <c r="E91" s="21"/>
      <c r="F91" s="21"/>
      <c r="G91" s="21"/>
    </row>
    <row r="92" spans="3:7" x14ac:dyDescent="0.2">
      <c r="C92" s="21"/>
      <c r="D92" s="21"/>
      <c r="E92" s="21"/>
      <c r="F92" s="21"/>
      <c r="G92" s="21"/>
    </row>
    <row r="93" spans="3:7" x14ac:dyDescent="0.2">
      <c r="C93" s="21"/>
      <c r="D93" s="21"/>
      <c r="E93" s="21"/>
      <c r="F93" s="21"/>
      <c r="G93" s="21"/>
    </row>
    <row r="94" spans="3:7" x14ac:dyDescent="0.2">
      <c r="C94" s="21"/>
      <c r="D94" s="21"/>
      <c r="E94" s="21"/>
      <c r="F94" s="21"/>
      <c r="G94" s="21"/>
    </row>
    <row r="95" spans="3:7" x14ac:dyDescent="0.2">
      <c r="C95" s="21"/>
      <c r="D95" s="21"/>
      <c r="E95" s="21"/>
      <c r="F95" s="21"/>
      <c r="G95" s="21"/>
    </row>
    <row r="96" spans="3:7" x14ac:dyDescent="0.2">
      <c r="C96" s="21"/>
      <c r="D96" s="21"/>
      <c r="E96" s="21"/>
      <c r="F96" s="21"/>
      <c r="G96" s="21"/>
    </row>
    <row r="97" spans="3:7" x14ac:dyDescent="0.2">
      <c r="C97" s="21"/>
      <c r="D97" s="21"/>
      <c r="E97" s="21"/>
      <c r="F97" s="21"/>
      <c r="G97" s="21"/>
    </row>
    <row r="98" spans="3:7" x14ac:dyDescent="0.2">
      <c r="C98" s="21"/>
      <c r="D98" s="21"/>
      <c r="E98" s="21"/>
      <c r="F98" s="21"/>
      <c r="G98" s="21"/>
    </row>
    <row r="99" spans="3:7" x14ac:dyDescent="0.2">
      <c r="C99" s="21"/>
      <c r="D99" s="21"/>
      <c r="E99" s="21"/>
      <c r="F99" s="21"/>
      <c r="G99" s="21"/>
    </row>
    <row r="100" spans="3:7" x14ac:dyDescent="0.2">
      <c r="C100" s="21"/>
      <c r="D100" s="21"/>
      <c r="E100" s="21"/>
      <c r="F100" s="21"/>
      <c r="G100" s="21"/>
    </row>
    <row r="101" spans="3:7" x14ac:dyDescent="0.2">
      <c r="C101" s="21"/>
      <c r="D101" s="21"/>
      <c r="E101" s="21"/>
      <c r="F101" s="21"/>
      <c r="G101" s="21"/>
    </row>
    <row r="102" spans="3:7" x14ac:dyDescent="0.2">
      <c r="C102" s="21"/>
      <c r="D102" s="21"/>
      <c r="E102" s="21"/>
      <c r="F102" s="21"/>
      <c r="G102" s="21"/>
    </row>
    <row r="103" spans="3:7" x14ac:dyDescent="0.2">
      <c r="C103" s="21"/>
      <c r="D103" s="21"/>
      <c r="E103" s="21"/>
      <c r="F103" s="21"/>
      <c r="G103" s="21"/>
    </row>
    <row r="104" spans="3:7" x14ac:dyDescent="0.2">
      <c r="C104" s="21"/>
      <c r="D104" s="21"/>
      <c r="E104" s="21"/>
      <c r="F104" s="21"/>
      <c r="G104" s="21"/>
    </row>
    <row r="105" spans="3:7" x14ac:dyDescent="0.2">
      <c r="C105" s="21"/>
      <c r="D105" s="21"/>
      <c r="E105" s="21"/>
      <c r="F105" s="21"/>
      <c r="G105" s="21"/>
    </row>
    <row r="106" spans="3:7" x14ac:dyDescent="0.2">
      <c r="C106" s="21"/>
      <c r="D106" s="21"/>
      <c r="E106" s="21"/>
      <c r="F106" s="21"/>
      <c r="G106" s="21"/>
    </row>
    <row r="107" spans="3:7" x14ac:dyDescent="0.2">
      <c r="C107" s="21"/>
      <c r="D107" s="21"/>
      <c r="E107" s="21"/>
      <c r="F107" s="21"/>
      <c r="G107" s="21"/>
    </row>
    <row r="108" spans="3:7" x14ac:dyDescent="0.2">
      <c r="C108" s="21"/>
      <c r="D108" s="21"/>
      <c r="E108" s="21"/>
      <c r="F108" s="21"/>
      <c r="G108" s="21"/>
    </row>
    <row r="109" spans="3:7" x14ac:dyDescent="0.2">
      <c r="C109" s="21"/>
      <c r="D109" s="21"/>
      <c r="E109" s="21"/>
      <c r="F109" s="21"/>
      <c r="G109" s="21"/>
    </row>
    <row r="110" spans="3:7" x14ac:dyDescent="0.2">
      <c r="C110" s="21"/>
      <c r="D110" s="21"/>
      <c r="E110" s="21"/>
      <c r="F110" s="21"/>
      <c r="G110" s="21"/>
    </row>
    <row r="111" spans="3:7" x14ac:dyDescent="0.2">
      <c r="C111" s="21"/>
      <c r="D111" s="21"/>
      <c r="E111" s="21"/>
      <c r="F111" s="21"/>
      <c r="G111" s="21"/>
    </row>
    <row r="112" spans="3:7" x14ac:dyDescent="0.2">
      <c r="C112" s="21"/>
      <c r="D112" s="21"/>
      <c r="E112" s="21"/>
      <c r="F112" s="21"/>
      <c r="G112" s="21"/>
    </row>
    <row r="113" spans="3:7" x14ac:dyDescent="0.2">
      <c r="C113" s="21"/>
      <c r="D113" s="21"/>
      <c r="E113" s="21"/>
      <c r="F113" s="21"/>
      <c r="G113" s="21"/>
    </row>
    <row r="114" spans="3:7" x14ac:dyDescent="0.2">
      <c r="C114" s="21"/>
      <c r="D114" s="21"/>
      <c r="E114" s="21"/>
      <c r="F114" s="21"/>
      <c r="G114" s="21"/>
    </row>
    <row r="115" spans="3:7" x14ac:dyDescent="0.2">
      <c r="C115" s="21"/>
      <c r="D115" s="21"/>
      <c r="E115" s="21"/>
      <c r="F115" s="21"/>
      <c r="G115" s="21"/>
    </row>
    <row r="116" spans="3:7" x14ac:dyDescent="0.2">
      <c r="C116" s="21"/>
      <c r="D116" s="21"/>
      <c r="E116" s="21"/>
      <c r="F116" s="21"/>
      <c r="G116" s="21"/>
    </row>
    <row r="117" spans="3:7" x14ac:dyDescent="0.2">
      <c r="C117" s="21"/>
      <c r="D117" s="21"/>
      <c r="E117" s="21"/>
      <c r="F117" s="21"/>
      <c r="G117" s="21"/>
    </row>
    <row r="118" spans="3:7" x14ac:dyDescent="0.2">
      <c r="C118" s="21"/>
      <c r="D118" s="21"/>
      <c r="E118" s="21"/>
      <c r="F118" s="21"/>
      <c r="G118" s="21"/>
    </row>
    <row r="119" spans="3:7" x14ac:dyDescent="0.2">
      <c r="C119" s="21"/>
      <c r="D119" s="21"/>
      <c r="E119" s="21"/>
      <c r="F119" s="21"/>
      <c r="G119" s="21"/>
    </row>
    <row r="120" spans="3:7" x14ac:dyDescent="0.2">
      <c r="C120" s="21"/>
      <c r="D120" s="21"/>
      <c r="E120" s="21"/>
      <c r="F120" s="21"/>
      <c r="G120" s="21"/>
    </row>
    <row r="121" spans="3:7" x14ac:dyDescent="0.2">
      <c r="C121" s="21"/>
      <c r="D121" s="21"/>
      <c r="E121" s="21"/>
      <c r="F121" s="21"/>
      <c r="G121" s="21"/>
    </row>
    <row r="122" spans="3:7" x14ac:dyDescent="0.2">
      <c r="C122" s="21"/>
      <c r="D122" s="21"/>
      <c r="E122" s="21"/>
      <c r="F122" s="21"/>
      <c r="G122" s="21"/>
    </row>
    <row r="123" spans="3:7" x14ac:dyDescent="0.2">
      <c r="C123" s="21"/>
      <c r="D123" s="21"/>
      <c r="E123" s="21"/>
      <c r="F123" s="21"/>
      <c r="G123" s="21"/>
    </row>
    <row r="124" spans="3:7" x14ac:dyDescent="0.2">
      <c r="C124" s="21"/>
      <c r="D124" s="21"/>
      <c r="E124" s="21"/>
      <c r="F124" s="21"/>
      <c r="G124" s="21"/>
    </row>
    <row r="125" spans="3:7" x14ac:dyDescent="0.2">
      <c r="C125" s="21"/>
      <c r="D125" s="21"/>
      <c r="E125" s="21"/>
      <c r="F125" s="21"/>
      <c r="G125" s="21"/>
    </row>
    <row r="126" spans="3:7" x14ac:dyDescent="0.2">
      <c r="C126" s="21"/>
      <c r="D126" s="21"/>
      <c r="E126" s="21"/>
      <c r="F126" s="21"/>
      <c r="G126" s="21"/>
    </row>
    <row r="127" spans="3:7" x14ac:dyDescent="0.2">
      <c r="C127" s="21"/>
      <c r="D127" s="21"/>
      <c r="E127" s="21"/>
      <c r="F127" s="21"/>
      <c r="G127" s="21"/>
    </row>
    <row r="128" spans="3:7" x14ac:dyDescent="0.2">
      <c r="C128" s="21"/>
      <c r="D128" s="21"/>
      <c r="E128" s="21"/>
      <c r="F128" s="21"/>
      <c r="G128" s="21"/>
    </row>
    <row r="129" spans="3:7" x14ac:dyDescent="0.2">
      <c r="C129" s="21"/>
      <c r="D129" s="21"/>
      <c r="E129" s="21"/>
      <c r="F129" s="21"/>
      <c r="G129" s="21"/>
    </row>
    <row r="130" spans="3:7" x14ac:dyDescent="0.2">
      <c r="C130" s="21"/>
      <c r="D130" s="21"/>
      <c r="E130" s="21"/>
      <c r="F130" s="21"/>
      <c r="G130" s="21"/>
    </row>
    <row r="131" spans="3:7" x14ac:dyDescent="0.2">
      <c r="C131" s="21"/>
      <c r="D131" s="21"/>
      <c r="E131" s="21"/>
      <c r="F131" s="21"/>
      <c r="G131" s="21"/>
    </row>
    <row r="132" spans="3:7" x14ac:dyDescent="0.2">
      <c r="C132" s="21"/>
      <c r="D132" s="21"/>
      <c r="E132" s="21"/>
      <c r="F132" s="21"/>
      <c r="G132" s="21"/>
    </row>
    <row r="133" spans="3:7" x14ac:dyDescent="0.2">
      <c r="C133" s="21"/>
      <c r="D133" s="21"/>
      <c r="E133" s="21"/>
      <c r="F133" s="21"/>
      <c r="G133" s="21"/>
    </row>
    <row r="134" spans="3:7" x14ac:dyDescent="0.2">
      <c r="C134" s="21"/>
      <c r="D134" s="21"/>
      <c r="E134" s="21"/>
      <c r="F134" s="21"/>
      <c r="G134" s="21"/>
    </row>
    <row r="135" spans="3:7" x14ac:dyDescent="0.2">
      <c r="C135" s="21"/>
      <c r="D135" s="21"/>
      <c r="E135" s="21"/>
      <c r="F135" s="21"/>
      <c r="G135" s="21"/>
    </row>
    <row r="136" spans="3:7" x14ac:dyDescent="0.2">
      <c r="C136" s="21"/>
      <c r="D136" s="21"/>
      <c r="E136" s="21"/>
      <c r="F136" s="21"/>
      <c r="G136" s="21"/>
    </row>
    <row r="137" spans="3:7" x14ac:dyDescent="0.2">
      <c r="C137" s="21"/>
      <c r="D137" s="21"/>
      <c r="E137" s="21"/>
      <c r="F137" s="21"/>
      <c r="G137" s="21"/>
    </row>
    <row r="138" spans="3:7" x14ac:dyDescent="0.2">
      <c r="C138" s="21"/>
      <c r="D138" s="21"/>
      <c r="E138" s="21"/>
      <c r="F138" s="21"/>
      <c r="G138" s="21"/>
    </row>
    <row r="139" spans="3:7" x14ac:dyDescent="0.2">
      <c r="C139" s="21"/>
      <c r="D139" s="21"/>
      <c r="E139" s="21"/>
      <c r="F139" s="21"/>
      <c r="G139" s="21"/>
    </row>
    <row r="140" spans="3:7" x14ac:dyDescent="0.2">
      <c r="C140" s="21"/>
      <c r="D140" s="21"/>
      <c r="E140" s="21"/>
      <c r="F140" s="21"/>
      <c r="G140" s="21"/>
    </row>
    <row r="141" spans="3:7" x14ac:dyDescent="0.2">
      <c r="C141" s="21"/>
      <c r="D141" s="21"/>
      <c r="E141" s="21"/>
      <c r="F141" s="21"/>
      <c r="G141" s="21"/>
    </row>
    <row r="142" spans="3:7" x14ac:dyDescent="0.2">
      <c r="C142" s="21"/>
      <c r="D142" s="21"/>
      <c r="E142" s="21"/>
      <c r="F142" s="21"/>
      <c r="G142" s="21"/>
    </row>
    <row r="143" spans="3:7" x14ac:dyDescent="0.2">
      <c r="C143" s="21"/>
      <c r="D143" s="21"/>
      <c r="E143" s="21"/>
      <c r="F143" s="21"/>
      <c r="G143" s="21"/>
    </row>
    <row r="144" spans="3:7" x14ac:dyDescent="0.2">
      <c r="C144" s="21"/>
      <c r="D144" s="21"/>
      <c r="E144" s="21"/>
      <c r="F144" s="21"/>
      <c r="G144" s="21"/>
    </row>
    <row r="145" spans="3:7" x14ac:dyDescent="0.2">
      <c r="C145" s="21"/>
      <c r="D145" s="21"/>
      <c r="E145" s="21"/>
      <c r="F145" s="21"/>
      <c r="G145" s="21"/>
    </row>
    <row r="146" spans="3:7" x14ac:dyDescent="0.2">
      <c r="C146" s="21"/>
      <c r="D146" s="21"/>
      <c r="E146" s="21"/>
      <c r="F146" s="21"/>
      <c r="G146" s="21"/>
    </row>
    <row r="147" spans="3:7" x14ac:dyDescent="0.2">
      <c r="C147" s="21"/>
      <c r="D147" s="21"/>
      <c r="E147" s="21"/>
      <c r="F147" s="21"/>
      <c r="G147" s="21"/>
    </row>
    <row r="148" spans="3:7" x14ac:dyDescent="0.2">
      <c r="C148" s="21"/>
      <c r="D148" s="21"/>
      <c r="E148" s="21"/>
      <c r="F148" s="21"/>
      <c r="G148" s="21"/>
    </row>
    <row r="149" spans="3:7" x14ac:dyDescent="0.2">
      <c r="C149" s="21"/>
      <c r="D149" s="21"/>
      <c r="E149" s="21"/>
      <c r="F149" s="21"/>
      <c r="G149" s="21"/>
    </row>
    <row r="150" spans="3:7" x14ac:dyDescent="0.2">
      <c r="C150" s="21"/>
      <c r="D150" s="21"/>
      <c r="E150" s="21"/>
      <c r="F150" s="21"/>
      <c r="G150" s="21"/>
    </row>
    <row r="151" spans="3:7" x14ac:dyDescent="0.2">
      <c r="C151" s="21"/>
      <c r="D151" s="21"/>
      <c r="E151" s="21"/>
      <c r="F151" s="21"/>
      <c r="G151" s="21"/>
    </row>
    <row r="152" spans="3:7" x14ac:dyDescent="0.2">
      <c r="C152" s="21"/>
      <c r="D152" s="21"/>
      <c r="E152" s="21"/>
      <c r="F152" s="21"/>
      <c r="G152" s="21"/>
    </row>
    <row r="153" spans="3:7" x14ac:dyDescent="0.2">
      <c r="C153" s="21"/>
      <c r="D153" s="21"/>
      <c r="E153" s="21"/>
      <c r="F153" s="21"/>
      <c r="G153" s="21"/>
    </row>
    <row r="154" spans="3:7" x14ac:dyDescent="0.2">
      <c r="C154" s="21"/>
      <c r="D154" s="21"/>
      <c r="E154" s="21"/>
      <c r="F154" s="21"/>
      <c r="G154" s="21"/>
    </row>
    <row r="155" spans="3:7" x14ac:dyDescent="0.2">
      <c r="C155" s="21"/>
      <c r="D155" s="21"/>
      <c r="E155" s="21"/>
      <c r="F155" s="21"/>
      <c r="G155" s="21"/>
    </row>
    <row r="156" spans="3:7" x14ac:dyDescent="0.2">
      <c r="C156" s="21"/>
      <c r="D156" s="21"/>
      <c r="E156" s="21"/>
      <c r="F156" s="21"/>
      <c r="G156" s="21"/>
    </row>
    <row r="157" spans="3:7" x14ac:dyDescent="0.2">
      <c r="C157" s="21"/>
      <c r="D157" s="21"/>
      <c r="E157" s="21"/>
      <c r="F157" s="21"/>
      <c r="G157" s="21"/>
    </row>
    <row r="158" spans="3:7" x14ac:dyDescent="0.2">
      <c r="C158" s="21"/>
      <c r="D158" s="21"/>
      <c r="E158" s="21"/>
      <c r="F158" s="21"/>
      <c r="G158" s="21"/>
    </row>
    <row r="159" spans="3:7" x14ac:dyDescent="0.2">
      <c r="C159" s="21"/>
      <c r="D159" s="21"/>
      <c r="E159" s="21"/>
      <c r="F159" s="21"/>
      <c r="G159" s="21"/>
    </row>
    <row r="160" spans="3:7" x14ac:dyDescent="0.2">
      <c r="C160" s="21"/>
      <c r="D160" s="21"/>
      <c r="E160" s="21"/>
      <c r="F160" s="21"/>
      <c r="G160" s="21"/>
    </row>
    <row r="161" spans="3:7" x14ac:dyDescent="0.2">
      <c r="C161" s="21"/>
      <c r="D161" s="21"/>
      <c r="E161" s="21"/>
      <c r="F161" s="21"/>
      <c r="G161" s="21"/>
    </row>
    <row r="162" spans="3:7" x14ac:dyDescent="0.2">
      <c r="C162" s="21"/>
      <c r="D162" s="21"/>
      <c r="E162" s="21"/>
      <c r="F162" s="21"/>
      <c r="G162" s="21"/>
    </row>
    <row r="163" spans="3:7" x14ac:dyDescent="0.2">
      <c r="C163" s="21"/>
      <c r="D163" s="21"/>
      <c r="E163" s="21"/>
      <c r="F163" s="21"/>
      <c r="G163" s="21"/>
    </row>
    <row r="164" spans="3:7" x14ac:dyDescent="0.2">
      <c r="C164" s="21"/>
      <c r="D164" s="21"/>
      <c r="E164" s="21"/>
      <c r="F164" s="21"/>
      <c r="G164" s="21"/>
    </row>
    <row r="165" spans="3:7" x14ac:dyDescent="0.2">
      <c r="C165" s="21"/>
      <c r="D165" s="21"/>
      <c r="E165" s="21"/>
      <c r="F165" s="21"/>
      <c r="G165" s="21"/>
    </row>
    <row r="166" spans="3:7" x14ac:dyDescent="0.2">
      <c r="C166" s="21"/>
      <c r="D166" s="21"/>
      <c r="E166" s="21"/>
      <c r="F166" s="21"/>
      <c r="G166" s="21"/>
    </row>
    <row r="167" spans="3:7" x14ac:dyDescent="0.2">
      <c r="C167" s="21"/>
      <c r="D167" s="21"/>
      <c r="E167" s="21"/>
      <c r="F167" s="21"/>
      <c r="G167" s="21"/>
    </row>
    <row r="168" spans="3:7" x14ac:dyDescent="0.2">
      <c r="C168" s="21"/>
      <c r="D168" s="21"/>
      <c r="E168" s="21"/>
      <c r="F168" s="21"/>
      <c r="G168" s="21"/>
    </row>
    <row r="169" spans="3:7" x14ac:dyDescent="0.2">
      <c r="C169" s="21"/>
      <c r="D169" s="21"/>
      <c r="E169" s="21"/>
      <c r="F169" s="21"/>
      <c r="G169" s="21"/>
    </row>
    <row r="170" spans="3:7" x14ac:dyDescent="0.2">
      <c r="C170" s="21"/>
      <c r="D170" s="21"/>
      <c r="E170" s="21"/>
      <c r="F170" s="21"/>
      <c r="G170" s="21"/>
    </row>
    <row r="171" spans="3:7" x14ac:dyDescent="0.2">
      <c r="C171" s="21"/>
      <c r="D171" s="21"/>
      <c r="E171" s="21"/>
      <c r="F171" s="21"/>
      <c r="G171" s="21"/>
    </row>
    <row r="172" spans="3:7" x14ac:dyDescent="0.2">
      <c r="C172" s="21"/>
      <c r="D172" s="21"/>
      <c r="E172" s="21"/>
      <c r="F172" s="21"/>
      <c r="G172" s="21"/>
    </row>
    <row r="173" spans="3:7" x14ac:dyDescent="0.2">
      <c r="C173" s="21"/>
      <c r="D173" s="21"/>
      <c r="E173" s="21"/>
      <c r="F173" s="21"/>
      <c r="G173" s="21"/>
    </row>
    <row r="174" spans="3:7" x14ac:dyDescent="0.2">
      <c r="C174" s="21"/>
      <c r="D174" s="21"/>
      <c r="E174" s="21"/>
      <c r="F174" s="21"/>
      <c r="G174" s="21"/>
    </row>
    <row r="175" spans="3:7" x14ac:dyDescent="0.2">
      <c r="C175" s="21"/>
      <c r="D175" s="21"/>
      <c r="E175" s="21"/>
      <c r="F175" s="21"/>
      <c r="G175" s="21"/>
    </row>
    <row r="176" spans="3:7" x14ac:dyDescent="0.2">
      <c r="C176" s="21"/>
      <c r="D176" s="21"/>
      <c r="E176" s="21"/>
      <c r="F176" s="21"/>
      <c r="G176" s="21"/>
    </row>
    <row r="177" spans="3:7" x14ac:dyDescent="0.2">
      <c r="C177" s="21"/>
      <c r="D177" s="21"/>
      <c r="E177" s="21"/>
      <c r="F177" s="21"/>
      <c r="G177" s="21"/>
    </row>
    <row r="178" spans="3:7" x14ac:dyDescent="0.2">
      <c r="C178" s="21"/>
      <c r="D178" s="21"/>
      <c r="E178" s="21"/>
      <c r="F178" s="21"/>
      <c r="G178" s="21"/>
    </row>
    <row r="179" spans="3:7" x14ac:dyDescent="0.2">
      <c r="C179" s="21"/>
      <c r="D179" s="21"/>
      <c r="E179" s="21"/>
      <c r="F179" s="21"/>
      <c r="G179" s="21"/>
    </row>
    <row r="180" spans="3:7" x14ac:dyDescent="0.2">
      <c r="C180" s="21"/>
      <c r="D180" s="21"/>
      <c r="E180" s="21"/>
      <c r="F180" s="21"/>
      <c r="G180" s="21"/>
    </row>
    <row r="181" spans="3:7" x14ac:dyDescent="0.2">
      <c r="C181" s="21"/>
      <c r="D181" s="21"/>
      <c r="E181" s="21"/>
      <c r="F181" s="21"/>
      <c r="G181" s="21"/>
    </row>
    <row r="182" spans="3:7" x14ac:dyDescent="0.2">
      <c r="C182" s="21"/>
      <c r="D182" s="21"/>
      <c r="E182" s="21"/>
      <c r="F182" s="21"/>
      <c r="G182" s="21"/>
    </row>
    <row r="183" spans="3:7" x14ac:dyDescent="0.2">
      <c r="C183" s="21"/>
      <c r="D183" s="21"/>
      <c r="E183" s="21"/>
      <c r="F183" s="21"/>
      <c r="G183" s="21"/>
    </row>
    <row r="184" spans="3:7" x14ac:dyDescent="0.2">
      <c r="C184" s="21"/>
      <c r="D184" s="21"/>
      <c r="E184" s="21"/>
      <c r="F184" s="21"/>
      <c r="G184" s="21"/>
    </row>
    <row r="185" spans="3:7" x14ac:dyDescent="0.2">
      <c r="C185" s="21"/>
      <c r="D185" s="21"/>
      <c r="E185" s="21"/>
      <c r="F185" s="21"/>
      <c r="G185" s="21"/>
    </row>
    <row r="186" spans="3:7" x14ac:dyDescent="0.2">
      <c r="C186" s="21"/>
      <c r="D186" s="21"/>
      <c r="E186" s="21"/>
      <c r="F186" s="21"/>
      <c r="G186" s="21"/>
    </row>
    <row r="187" spans="3:7" x14ac:dyDescent="0.2">
      <c r="C187" s="21"/>
      <c r="D187" s="21"/>
      <c r="E187" s="21"/>
      <c r="F187" s="21"/>
      <c r="G187" s="21"/>
    </row>
    <row r="188" spans="3:7" x14ac:dyDescent="0.2">
      <c r="C188" s="21"/>
      <c r="D188" s="21"/>
      <c r="E188" s="21"/>
      <c r="F188" s="21"/>
      <c r="G188" s="21"/>
    </row>
    <row r="189" spans="3:7" x14ac:dyDescent="0.2">
      <c r="C189" s="21"/>
      <c r="D189" s="21"/>
      <c r="E189" s="21"/>
      <c r="F189" s="21"/>
      <c r="G189" s="21"/>
    </row>
    <row r="190" spans="3:7" x14ac:dyDescent="0.2">
      <c r="C190" s="21"/>
      <c r="D190" s="21"/>
      <c r="E190" s="21"/>
      <c r="F190" s="21"/>
      <c r="G190" s="21"/>
    </row>
    <row r="191" spans="3:7" x14ac:dyDescent="0.2">
      <c r="C191" s="21"/>
      <c r="D191" s="21"/>
      <c r="E191" s="21"/>
      <c r="F191" s="21"/>
      <c r="G191" s="21"/>
    </row>
    <row r="192" spans="3:7" x14ac:dyDescent="0.2">
      <c r="C192" s="21"/>
      <c r="D192" s="21"/>
      <c r="E192" s="21"/>
      <c r="F192" s="21"/>
      <c r="G192" s="21"/>
    </row>
    <row r="193" spans="3:7" x14ac:dyDescent="0.2">
      <c r="C193" s="21"/>
      <c r="D193" s="21"/>
      <c r="E193" s="21"/>
      <c r="F193" s="21"/>
      <c r="G193" s="21"/>
    </row>
    <row r="194" spans="3:7" x14ac:dyDescent="0.2">
      <c r="C194" s="21"/>
      <c r="D194" s="21"/>
      <c r="E194" s="21"/>
      <c r="F194" s="21"/>
      <c r="G194" s="21"/>
    </row>
    <row r="195" spans="3:7" x14ac:dyDescent="0.2">
      <c r="C195" s="21"/>
      <c r="D195" s="21"/>
      <c r="E195" s="21"/>
      <c r="F195" s="21"/>
      <c r="G195" s="21"/>
    </row>
    <row r="196" spans="3:7" x14ac:dyDescent="0.2">
      <c r="C196" s="21"/>
      <c r="D196" s="21"/>
      <c r="E196" s="21"/>
      <c r="F196" s="21"/>
      <c r="G196" s="21"/>
    </row>
    <row r="197" spans="3:7" x14ac:dyDescent="0.2">
      <c r="C197" s="21"/>
      <c r="D197" s="21"/>
      <c r="E197" s="21"/>
      <c r="F197" s="21"/>
      <c r="G197" s="21"/>
    </row>
    <row r="198" spans="3:7" x14ac:dyDescent="0.2">
      <c r="C198" s="21"/>
      <c r="D198" s="21"/>
      <c r="E198" s="21"/>
      <c r="F198" s="21"/>
      <c r="G198" s="21"/>
    </row>
    <row r="199" spans="3:7" x14ac:dyDescent="0.2">
      <c r="C199" s="21"/>
      <c r="D199" s="21"/>
      <c r="E199" s="21"/>
      <c r="F199" s="21"/>
      <c r="G199" s="21"/>
    </row>
    <row r="200" spans="3:7" x14ac:dyDescent="0.2">
      <c r="C200" s="21"/>
      <c r="D200" s="21"/>
      <c r="E200" s="21"/>
      <c r="F200" s="21"/>
      <c r="G200" s="21"/>
    </row>
    <row r="201" spans="3:7" x14ac:dyDescent="0.2">
      <c r="C201" s="21"/>
      <c r="D201" s="21"/>
      <c r="E201" s="21"/>
      <c r="F201" s="21"/>
      <c r="G201" s="21"/>
    </row>
    <row r="202" spans="3:7" x14ac:dyDescent="0.2">
      <c r="C202" s="21"/>
      <c r="D202" s="21"/>
      <c r="E202" s="21"/>
      <c r="F202" s="21"/>
      <c r="G202" s="21"/>
    </row>
    <row r="203" spans="3:7" x14ac:dyDescent="0.2">
      <c r="C203" s="21"/>
      <c r="D203" s="21"/>
      <c r="E203" s="21"/>
      <c r="F203" s="21"/>
      <c r="G203" s="21"/>
    </row>
    <row r="204" spans="3:7" x14ac:dyDescent="0.2">
      <c r="C204" s="21"/>
      <c r="D204" s="21"/>
      <c r="E204" s="21"/>
      <c r="F204" s="21"/>
      <c r="G204" s="21"/>
    </row>
    <row r="205" spans="3:7" x14ac:dyDescent="0.2">
      <c r="C205" s="22"/>
      <c r="D205" s="22"/>
      <c r="E205" s="22"/>
      <c r="F205" s="22"/>
      <c r="G205" s="22"/>
    </row>
    <row r="206" spans="3:7" x14ac:dyDescent="0.2">
      <c r="C206" s="22"/>
      <c r="D206" s="22"/>
      <c r="E206" s="22"/>
      <c r="F206" s="22"/>
      <c r="G206" s="22"/>
    </row>
    <row r="207" spans="3:7" x14ac:dyDescent="0.2">
      <c r="C207" s="22"/>
      <c r="D207" s="22"/>
      <c r="E207" s="22"/>
      <c r="F207" s="22"/>
      <c r="G207" s="22"/>
    </row>
    <row r="208" spans="3:7" x14ac:dyDescent="0.2">
      <c r="C208" s="22"/>
      <c r="D208" s="22"/>
      <c r="E208" s="22"/>
      <c r="F208" s="22"/>
      <c r="G208" s="22"/>
    </row>
    <row r="209" spans="3:7" x14ac:dyDescent="0.2">
      <c r="C209" s="22"/>
      <c r="D209" s="22"/>
      <c r="E209" s="22"/>
      <c r="F209" s="22"/>
      <c r="G209" s="22"/>
    </row>
    <row r="210" spans="3:7" x14ac:dyDescent="0.2">
      <c r="C210" s="22"/>
      <c r="D210" s="22"/>
      <c r="E210" s="22"/>
      <c r="F210" s="22"/>
      <c r="G210" s="22"/>
    </row>
    <row r="211" spans="3:7" x14ac:dyDescent="0.2">
      <c r="C211" s="22"/>
      <c r="D211" s="22"/>
      <c r="E211" s="22"/>
      <c r="F211" s="22"/>
      <c r="G211" s="22"/>
    </row>
    <row r="212" spans="3:7" x14ac:dyDescent="0.2">
      <c r="C212" s="22"/>
      <c r="D212" s="22"/>
      <c r="E212" s="22"/>
      <c r="F212" s="22"/>
      <c r="G212" s="22"/>
    </row>
    <row r="213" spans="3:7" x14ac:dyDescent="0.2">
      <c r="C213" s="22"/>
      <c r="D213" s="22"/>
      <c r="E213" s="22"/>
      <c r="F213" s="22"/>
      <c r="G213" s="22"/>
    </row>
    <row r="214" spans="3:7" x14ac:dyDescent="0.2">
      <c r="C214" s="22"/>
      <c r="D214" s="22"/>
      <c r="E214" s="22"/>
      <c r="F214" s="22"/>
      <c r="G214" s="22"/>
    </row>
    <row r="215" spans="3:7" x14ac:dyDescent="0.2">
      <c r="C215" s="22"/>
      <c r="D215" s="22"/>
      <c r="E215" s="22"/>
      <c r="F215" s="22"/>
      <c r="G215" s="22"/>
    </row>
    <row r="216" spans="3:7" x14ac:dyDescent="0.2">
      <c r="C216" s="22"/>
      <c r="D216" s="22"/>
      <c r="E216" s="22"/>
      <c r="F216" s="22"/>
      <c r="G216" s="22"/>
    </row>
    <row r="217" spans="3:7" x14ac:dyDescent="0.2">
      <c r="C217" s="22"/>
      <c r="D217" s="22"/>
      <c r="E217" s="22"/>
      <c r="F217" s="22"/>
      <c r="G217" s="22"/>
    </row>
    <row r="218" spans="3:7" x14ac:dyDescent="0.2">
      <c r="C218" s="22"/>
      <c r="D218" s="22"/>
      <c r="E218" s="22"/>
      <c r="F218" s="22"/>
      <c r="G218" s="22"/>
    </row>
    <row r="219" spans="3:7" x14ac:dyDescent="0.2">
      <c r="C219" s="22"/>
      <c r="D219" s="22"/>
      <c r="E219" s="22"/>
      <c r="F219" s="22"/>
      <c r="G219" s="22"/>
    </row>
    <row r="220" spans="3:7" x14ac:dyDescent="0.2">
      <c r="C220" s="22"/>
      <c r="D220" s="22"/>
      <c r="E220" s="22"/>
      <c r="F220" s="22"/>
      <c r="G220" s="22"/>
    </row>
    <row r="221" spans="3:7" x14ac:dyDescent="0.2">
      <c r="C221" s="22"/>
      <c r="D221" s="22"/>
      <c r="E221" s="22"/>
      <c r="F221" s="22"/>
      <c r="G221" s="22"/>
    </row>
    <row r="222" spans="3:7" x14ac:dyDescent="0.2">
      <c r="C222" s="22"/>
      <c r="D222" s="22"/>
      <c r="E222" s="22"/>
      <c r="F222" s="22"/>
      <c r="G222" s="22"/>
    </row>
    <row r="223" spans="3:7" x14ac:dyDescent="0.2">
      <c r="C223" s="22"/>
      <c r="D223" s="22"/>
      <c r="E223" s="22"/>
      <c r="F223" s="22"/>
      <c r="G223" s="22"/>
    </row>
    <row r="224" spans="3:7" x14ac:dyDescent="0.2">
      <c r="C224" s="22"/>
      <c r="D224" s="22"/>
      <c r="E224" s="22"/>
      <c r="F224" s="22"/>
      <c r="G224" s="22"/>
    </row>
    <row r="225" spans="3:7" x14ac:dyDescent="0.2">
      <c r="C225" s="22"/>
      <c r="D225" s="22"/>
      <c r="E225" s="22"/>
      <c r="F225" s="22"/>
      <c r="G225" s="22"/>
    </row>
    <row r="226" spans="3:7" x14ac:dyDescent="0.2">
      <c r="C226" s="22"/>
      <c r="D226" s="22"/>
      <c r="E226" s="22"/>
      <c r="F226" s="22"/>
      <c r="G226" s="22"/>
    </row>
    <row r="227" spans="3:7" x14ac:dyDescent="0.2">
      <c r="C227" s="22"/>
      <c r="D227" s="22"/>
      <c r="E227" s="22"/>
      <c r="F227" s="22"/>
      <c r="G227" s="22"/>
    </row>
    <row r="228" spans="3:7" x14ac:dyDescent="0.2">
      <c r="C228" s="22"/>
      <c r="D228" s="22"/>
      <c r="E228" s="22"/>
      <c r="F228" s="22"/>
      <c r="G228" s="22"/>
    </row>
    <row r="229" spans="3:7" x14ac:dyDescent="0.2">
      <c r="C229" s="22"/>
      <c r="D229" s="22"/>
      <c r="E229" s="22"/>
      <c r="F229" s="22"/>
      <c r="G229" s="22"/>
    </row>
    <row r="230" spans="3:7" x14ac:dyDescent="0.2">
      <c r="C230" s="22"/>
      <c r="D230" s="22"/>
      <c r="E230" s="22"/>
      <c r="F230" s="22"/>
      <c r="G230" s="22"/>
    </row>
    <row r="231" spans="3:7" x14ac:dyDescent="0.2">
      <c r="C231" s="22"/>
      <c r="D231" s="22"/>
      <c r="E231" s="22"/>
      <c r="F231" s="22"/>
      <c r="G231" s="22"/>
    </row>
    <row r="232" spans="3:7" x14ac:dyDescent="0.2">
      <c r="C232" s="22"/>
      <c r="D232" s="22"/>
      <c r="E232" s="22"/>
      <c r="F232" s="22"/>
      <c r="G232" s="22"/>
    </row>
    <row r="233" spans="3:7" x14ac:dyDescent="0.2">
      <c r="C233" s="22"/>
      <c r="D233" s="22"/>
      <c r="E233" s="22"/>
      <c r="F233" s="22"/>
      <c r="G233" s="22"/>
    </row>
    <row r="234" spans="3:7" x14ac:dyDescent="0.2">
      <c r="C234" s="22"/>
      <c r="D234" s="22"/>
      <c r="E234" s="22"/>
      <c r="F234" s="22"/>
      <c r="G234" s="22"/>
    </row>
    <row r="235" spans="3:7" x14ac:dyDescent="0.2">
      <c r="C235" s="22"/>
      <c r="D235" s="22"/>
      <c r="E235" s="22"/>
      <c r="F235" s="22"/>
      <c r="G235" s="22"/>
    </row>
    <row r="236" spans="3:7" x14ac:dyDescent="0.2">
      <c r="C236" s="22"/>
      <c r="D236" s="22"/>
      <c r="E236" s="22"/>
      <c r="F236" s="22"/>
      <c r="G236" s="22"/>
    </row>
  </sheetData>
  <dataValidations count="1">
    <dataValidation type="list" showInputMessage="1" showErrorMessage="1" sqref="I3:I8" xr:uid="{699B82ED-9AFA-4ADF-A9F6-1705A9A6ED37}">
      <formula1>Kommune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AE46-89E3-4CCE-A13E-5E65E3B591B4}">
  <dimension ref="A1:M59"/>
  <sheetViews>
    <sheetView workbookViewId="0">
      <selection activeCell="D8" sqref="D8"/>
    </sheetView>
  </sheetViews>
  <sheetFormatPr defaultColWidth="8.7109375" defaultRowHeight="12.75" x14ac:dyDescent="0.2"/>
  <cols>
    <col min="1" max="1" width="8.7109375" style="14"/>
    <col min="2" max="2" width="25" style="14" customWidth="1"/>
    <col min="3" max="3" width="11.28515625" style="14" customWidth="1"/>
    <col min="4" max="7" width="10.85546875" style="14" customWidth="1"/>
    <col min="8" max="8" width="8.7109375" style="14"/>
    <col min="9" max="9" width="14.42578125" style="14" bestFit="1" customWidth="1"/>
    <col min="10" max="10" width="9.85546875" style="14" bestFit="1" customWidth="1"/>
    <col min="11" max="11" width="12.7109375" style="14" bestFit="1" customWidth="1"/>
    <col min="12" max="12" width="16.5703125" style="14" bestFit="1" customWidth="1"/>
    <col min="13" max="13" width="18.85546875" style="14" bestFit="1" customWidth="1"/>
    <col min="14" max="16384" width="8.7109375" style="14"/>
  </cols>
  <sheetData>
    <row r="1" spans="1:13" x14ac:dyDescent="0.2">
      <c r="A1" s="1" t="s">
        <v>82</v>
      </c>
    </row>
    <row r="2" spans="1:13" x14ac:dyDescent="0.2">
      <c r="A2" s="2" t="s">
        <v>74</v>
      </c>
    </row>
    <row r="4" spans="1:13" ht="13.5" thickBot="1" x14ac:dyDescent="0.25">
      <c r="A4" s="25" t="s">
        <v>77</v>
      </c>
    </row>
    <row r="5" spans="1:13" ht="13.5" thickBot="1" x14ac:dyDescent="0.25">
      <c r="A5" s="14" t="s">
        <v>78</v>
      </c>
      <c r="D5" s="26"/>
    </row>
    <row r="6" spans="1:13" ht="13.5" thickBot="1" x14ac:dyDescent="0.25">
      <c r="A6" s="14" t="s">
        <v>79</v>
      </c>
      <c r="D6" s="27">
        <f>+D5*(100%+D7)</f>
        <v>0</v>
      </c>
    </row>
    <row r="7" spans="1:13" x14ac:dyDescent="0.2">
      <c r="A7" s="14" t="s">
        <v>80</v>
      </c>
      <c r="D7" s="22">
        <f>+'Løntabel oktober 2020'!D7</f>
        <v>1.2740656851642163E-2</v>
      </c>
    </row>
    <row r="9" spans="1:13" x14ac:dyDescent="0.2">
      <c r="A9" s="14" t="s">
        <v>1</v>
      </c>
      <c r="D9" s="15">
        <v>5.5E-2</v>
      </c>
    </row>
    <row r="10" spans="1:13" x14ac:dyDescent="0.2">
      <c r="A10" s="14" t="s">
        <v>2</v>
      </c>
      <c r="D10" s="15">
        <v>0.11</v>
      </c>
    </row>
    <row r="13" spans="1:13" x14ac:dyDescent="0.2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</row>
    <row r="14" spans="1:13" x14ac:dyDescent="0.2">
      <c r="A14" s="2"/>
      <c r="B14" s="2"/>
      <c r="C14" s="2"/>
      <c r="D14" s="2"/>
      <c r="E14" s="2"/>
      <c r="F14" s="2"/>
      <c r="G14" s="2"/>
    </row>
    <row r="15" spans="1:13" x14ac:dyDescent="0.2">
      <c r="A15" s="2"/>
      <c r="B15" s="1" t="s">
        <v>9</v>
      </c>
      <c r="C15" s="2"/>
      <c r="D15" s="2"/>
      <c r="E15" s="2"/>
      <c r="F15" s="2"/>
      <c r="G15" s="2"/>
    </row>
    <row r="16" spans="1:13" x14ac:dyDescent="0.2">
      <c r="A16" s="4">
        <v>19</v>
      </c>
      <c r="B16" s="5" t="s">
        <v>10</v>
      </c>
      <c r="C16" s="6">
        <f>+'Løntabel oktober 2020'!C15/160.33</f>
        <v>161.28936690277246</v>
      </c>
      <c r="D16" s="6">
        <f>+'Løntabel oktober 2020'!D15/160.33</f>
        <v>163.93067721019128</v>
      </c>
      <c r="E16" s="6">
        <f>+'Løntabel oktober 2020'!E15/160.33</f>
        <v>165.75939019023414</v>
      </c>
      <c r="F16" s="6">
        <f>+'Løntabel oktober 2020'!F15/160.33</f>
        <v>168.40077589454927</v>
      </c>
      <c r="G16" s="6">
        <f>+'Løntabel oktober 2020'!G15/160.33</f>
        <v>170.22956575248119</v>
      </c>
      <c r="I16" s="7" t="s">
        <v>11</v>
      </c>
      <c r="J16" s="1" t="s">
        <v>12</v>
      </c>
      <c r="K16" s="1" t="s">
        <v>13</v>
      </c>
      <c r="L16" s="1" t="s">
        <v>14</v>
      </c>
      <c r="M16" s="1" t="s">
        <v>15</v>
      </c>
    </row>
    <row r="17" spans="1:13" x14ac:dyDescent="0.2">
      <c r="A17" s="2"/>
      <c r="B17" s="14" t="s">
        <v>16</v>
      </c>
      <c r="C17" s="16">
        <f>C16*$D$9</f>
        <v>8.870915179652485</v>
      </c>
      <c r="D17" s="16">
        <f>D16*$D$9</f>
        <v>9.01618724656052</v>
      </c>
      <c r="E17" s="16">
        <f>E16*$D$9</f>
        <v>9.1167664604628786</v>
      </c>
      <c r="F17" s="16">
        <f>F16*$D$9</f>
        <v>9.2620426742002095</v>
      </c>
      <c r="G17" s="16">
        <f>G16*$D$9</f>
        <v>9.3626261163864655</v>
      </c>
      <c r="I17" s="2" t="s">
        <v>17</v>
      </c>
      <c r="J17" s="8" t="s">
        <v>18</v>
      </c>
      <c r="K17" s="14" t="s">
        <v>19</v>
      </c>
      <c r="L17" s="14" t="s">
        <v>20</v>
      </c>
      <c r="M17" s="2" t="s">
        <v>21</v>
      </c>
    </row>
    <row r="18" spans="1:13" x14ac:dyDescent="0.2">
      <c r="A18" s="2"/>
      <c r="B18" s="14" t="s">
        <v>22</v>
      </c>
      <c r="C18" s="16">
        <f>C16-C17</f>
        <v>152.41845172311997</v>
      </c>
      <c r="D18" s="16">
        <f>D16-D17</f>
        <v>154.91448996363076</v>
      </c>
      <c r="E18" s="16">
        <f>E16-E17</f>
        <v>156.64262372977126</v>
      </c>
      <c r="F18" s="16">
        <f>F16-F17</f>
        <v>159.13873322034905</v>
      </c>
      <c r="G18" s="16">
        <f>G16-G17</f>
        <v>160.86693963609474</v>
      </c>
      <c r="I18" s="2" t="s">
        <v>23</v>
      </c>
      <c r="J18" s="8" t="s">
        <v>24</v>
      </c>
      <c r="K18" s="2" t="s">
        <v>25</v>
      </c>
      <c r="L18" s="14" t="s">
        <v>26</v>
      </c>
    </row>
    <row r="19" spans="1:13" x14ac:dyDescent="0.2">
      <c r="A19" s="2"/>
      <c r="B19" s="14" t="s">
        <v>27</v>
      </c>
      <c r="C19" s="16">
        <f>C16*$D$10</f>
        <v>17.74183035930497</v>
      </c>
      <c r="D19" s="16">
        <f>D16*$D$10</f>
        <v>18.03237449312104</v>
      </c>
      <c r="E19" s="16">
        <f>E16*$D$10</f>
        <v>18.233532920925757</v>
      </c>
      <c r="F19" s="16">
        <f>F16*$D$10</f>
        <v>18.524085348400419</v>
      </c>
      <c r="G19" s="16">
        <f>G16*$D$10</f>
        <v>18.725252232772931</v>
      </c>
      <c r="I19" s="2"/>
      <c r="J19" s="8"/>
      <c r="K19" s="2"/>
    </row>
    <row r="20" spans="1:13" x14ac:dyDescent="0.2">
      <c r="A20" s="2"/>
      <c r="B20" s="1"/>
      <c r="C20" s="2"/>
      <c r="D20" s="2"/>
      <c r="E20" s="2"/>
      <c r="F20" s="2"/>
      <c r="G20" s="2"/>
      <c r="I20" s="9" t="s">
        <v>29</v>
      </c>
      <c r="J20" s="8" t="s">
        <v>30</v>
      </c>
      <c r="K20" s="14" t="s">
        <v>31</v>
      </c>
      <c r="L20" s="14" t="s">
        <v>32</v>
      </c>
    </row>
    <row r="21" spans="1:13" x14ac:dyDescent="0.2">
      <c r="A21" s="2"/>
      <c r="B21" s="1" t="s">
        <v>33</v>
      </c>
      <c r="C21" s="2"/>
      <c r="D21" s="2"/>
      <c r="E21" s="2"/>
      <c r="F21" s="2"/>
      <c r="G21" s="2"/>
      <c r="I21" s="9" t="s">
        <v>34</v>
      </c>
      <c r="J21" s="8" t="s">
        <v>35</v>
      </c>
      <c r="K21" s="14" t="s">
        <v>36</v>
      </c>
      <c r="L21" s="14" t="s">
        <v>37</v>
      </c>
    </row>
    <row r="22" spans="1:13" x14ac:dyDescent="0.2">
      <c r="A22" s="4">
        <v>24</v>
      </c>
      <c r="B22" s="5" t="s">
        <v>10</v>
      </c>
      <c r="C22" s="6">
        <f>+'Løntabel oktober 2020'!C21/160.33</f>
        <v>174.08067134076418</v>
      </c>
      <c r="D22" s="6">
        <f>+'Løntabel oktober 2020'!D21/160.33</f>
        <v>176.70571791802507</v>
      </c>
      <c r="E22" s="6">
        <f>+'Løntabel oktober 2020'!E21/160.33</f>
        <v>178.52339411559606</v>
      </c>
      <c r="F22" s="6">
        <f>+'Løntabel oktober 2020'!F21/160.33</f>
        <v>181.14844069285695</v>
      </c>
      <c r="G22" s="6">
        <f>+'Løntabel oktober 2020'!G21/160.33</f>
        <v>182.96541229066312</v>
      </c>
      <c r="I22" s="9" t="s">
        <v>38</v>
      </c>
      <c r="J22" s="8" t="s">
        <v>39</v>
      </c>
      <c r="K22" s="2" t="s">
        <v>40</v>
      </c>
      <c r="L22" s="14" t="s">
        <v>41</v>
      </c>
    </row>
    <row r="23" spans="1:13" x14ac:dyDescent="0.2">
      <c r="A23" s="2"/>
      <c r="B23" s="2" t="s">
        <v>16</v>
      </c>
      <c r="C23" s="16">
        <f>C22*$D$9</f>
        <v>9.5744369237420308</v>
      </c>
      <c r="D23" s="16">
        <f>D22*$D$9</f>
        <v>9.7188144854913787</v>
      </c>
      <c r="E23" s="16">
        <f>E22*$D$9</f>
        <v>9.8187866763577833</v>
      </c>
      <c r="F23" s="16">
        <f>F22*$D$9</f>
        <v>9.963164238107133</v>
      </c>
      <c r="G23" s="16">
        <f>G22*$D$9</f>
        <v>10.063097675986471</v>
      </c>
      <c r="I23" s="9" t="s">
        <v>42</v>
      </c>
      <c r="K23" s="2" t="s">
        <v>43</v>
      </c>
      <c r="L23" s="2" t="s">
        <v>44</v>
      </c>
    </row>
    <row r="24" spans="1:13" x14ac:dyDescent="0.2">
      <c r="A24" s="2"/>
      <c r="B24" s="2" t="s">
        <v>22</v>
      </c>
      <c r="C24" s="16">
        <f>C22-C23</f>
        <v>164.50623441702214</v>
      </c>
      <c r="D24" s="16">
        <f>D22-D23</f>
        <v>166.98690343253369</v>
      </c>
      <c r="E24" s="16">
        <f>E22-E23</f>
        <v>168.70460743923829</v>
      </c>
      <c r="F24" s="16">
        <f>F22-F23</f>
        <v>171.18527645474981</v>
      </c>
      <c r="G24" s="16">
        <f>G22-G23</f>
        <v>172.90231461467664</v>
      </c>
      <c r="I24" s="9"/>
      <c r="K24" s="2"/>
      <c r="L24" s="2"/>
    </row>
    <row r="25" spans="1:13" x14ac:dyDescent="0.2">
      <c r="A25" s="2"/>
      <c r="B25" s="2" t="s">
        <v>27</v>
      </c>
      <c r="C25" s="16">
        <f>C22*$D$10</f>
        <v>19.148873847484062</v>
      </c>
      <c r="D25" s="16">
        <f>D22*$D$10</f>
        <v>19.437628970982757</v>
      </c>
      <c r="E25" s="16">
        <f>E22*$D$10</f>
        <v>19.637573352715567</v>
      </c>
      <c r="F25" s="16">
        <f>F22*$D$10</f>
        <v>19.926328476214266</v>
      </c>
      <c r="G25" s="16">
        <f>G22*$D$10</f>
        <v>20.126195351972942</v>
      </c>
      <c r="I25" s="9" t="s">
        <v>45</v>
      </c>
      <c r="K25" s="14" t="s">
        <v>46</v>
      </c>
      <c r="L25" s="14" t="s">
        <v>47</v>
      </c>
    </row>
    <row r="26" spans="1:13" x14ac:dyDescent="0.2">
      <c r="A26" s="2"/>
      <c r="B26" s="2"/>
      <c r="C26" s="16"/>
      <c r="D26" s="16"/>
      <c r="E26" s="16"/>
      <c r="F26" s="16"/>
      <c r="G26" s="16"/>
      <c r="I26" s="9" t="s">
        <v>48</v>
      </c>
      <c r="K26" s="14" t="s">
        <v>49</v>
      </c>
      <c r="L26" s="17" t="s">
        <v>50</v>
      </c>
    </row>
    <row r="27" spans="1:13" x14ac:dyDescent="0.2">
      <c r="A27" s="4">
        <v>25</v>
      </c>
      <c r="B27" s="5" t="s">
        <v>10</v>
      </c>
      <c r="C27" s="6">
        <f>+'Løntabel oktober 2020'!C26/160.33</f>
        <v>176.88642603549442</v>
      </c>
      <c r="D27" s="6">
        <f>+'Løntabel oktober 2020'!D26/160.33</f>
        <v>179.4293056171532</v>
      </c>
      <c r="E27" s="6">
        <f>+'Løntabel oktober 2020'!E26/160.33</f>
        <v>181.18956123619259</v>
      </c>
      <c r="F27" s="6">
        <f>+'Løntabel oktober 2020'!F26/160.33</f>
        <v>183.73377097744805</v>
      </c>
      <c r="G27" s="6">
        <f>+'Løntabel oktober 2020'!G26/160.33</f>
        <v>185.4939559850649</v>
      </c>
      <c r="I27" s="9" t="s">
        <v>51</v>
      </c>
      <c r="L27" s="17" t="s">
        <v>52</v>
      </c>
    </row>
    <row r="28" spans="1:13" x14ac:dyDescent="0.2">
      <c r="A28" s="2"/>
      <c r="B28" s="2" t="s">
        <v>16</v>
      </c>
      <c r="C28" s="16">
        <f>C27*$D$9</f>
        <v>9.7287534319521942</v>
      </c>
      <c r="D28" s="16">
        <f>D27*$D$9</f>
        <v>9.8686118089434256</v>
      </c>
      <c r="E28" s="16">
        <f>E27*$D$9</f>
        <v>9.9654258679905929</v>
      </c>
      <c r="F28" s="16">
        <f>F27*$D$9</f>
        <v>10.105357403759642</v>
      </c>
      <c r="G28" s="16">
        <f>G27*$D$9</f>
        <v>10.202167579178569</v>
      </c>
      <c r="I28" s="12" t="s">
        <v>53</v>
      </c>
      <c r="L28" s="17" t="s">
        <v>54</v>
      </c>
    </row>
    <row r="29" spans="1:13" x14ac:dyDescent="0.2">
      <c r="A29" s="2"/>
      <c r="B29" s="2" t="s">
        <v>22</v>
      </c>
      <c r="C29" s="16">
        <f>C27-C28</f>
        <v>167.15767260354224</v>
      </c>
      <c r="D29" s="16">
        <f>D27-D28</f>
        <v>169.56069380820978</v>
      </c>
      <c r="E29" s="16">
        <f>E27-E28</f>
        <v>171.22413536820198</v>
      </c>
      <c r="F29" s="16">
        <f>F27-F28</f>
        <v>173.62841357368839</v>
      </c>
      <c r="G29" s="16">
        <f>G27-G28</f>
        <v>175.29178840588634</v>
      </c>
      <c r="I29" s="12"/>
      <c r="L29" s="17"/>
    </row>
    <row r="30" spans="1:13" x14ac:dyDescent="0.2">
      <c r="A30" s="2"/>
      <c r="B30" s="2" t="s">
        <v>27</v>
      </c>
      <c r="C30" s="16">
        <f>C27*$D$10</f>
        <v>19.457506863904388</v>
      </c>
      <c r="D30" s="16">
        <f>D27*$D$10</f>
        <v>19.737223617886851</v>
      </c>
      <c r="E30" s="16">
        <f>E27*$D$10</f>
        <v>19.930851735981186</v>
      </c>
      <c r="F30" s="16">
        <f>F27*$D$10</f>
        <v>20.210714807519285</v>
      </c>
      <c r="G30" s="16">
        <f>G27*$D$10</f>
        <v>20.404335158357139</v>
      </c>
      <c r="I30" s="12" t="s">
        <v>55</v>
      </c>
      <c r="L30" s="13" t="s">
        <v>56</v>
      </c>
    </row>
    <row r="31" spans="1:13" x14ac:dyDescent="0.2">
      <c r="A31" s="2"/>
      <c r="B31" s="2"/>
      <c r="C31" s="16"/>
      <c r="D31" s="16"/>
      <c r="E31" s="16"/>
      <c r="F31" s="16"/>
      <c r="G31" s="16"/>
      <c r="I31" s="12" t="s">
        <v>57</v>
      </c>
      <c r="L31" s="17" t="s">
        <v>58</v>
      </c>
    </row>
    <row r="32" spans="1:13" x14ac:dyDescent="0.2">
      <c r="A32" s="4">
        <v>26</v>
      </c>
      <c r="B32" s="5" t="s">
        <v>10</v>
      </c>
      <c r="C32" s="6">
        <f>+'Løntabel oktober 2020'!C31/160.33</f>
        <v>179.75671405138732</v>
      </c>
      <c r="D32" s="6">
        <f>+'Løntabel oktober 2020'!D31/160.33</f>
        <v>182.21283299116141</v>
      </c>
      <c r="E32" s="6">
        <f>+'Løntabel oktober 2020'!E31/160.33</f>
        <v>183.91234680289429</v>
      </c>
      <c r="F32" s="6">
        <f>+'Løntabel oktober 2020'!F31/160.33</f>
        <v>186.36793423585152</v>
      </c>
      <c r="G32" s="6">
        <f>+'Løntabel oktober 2020'!G31/160.33</f>
        <v>188.06750926931988</v>
      </c>
      <c r="L32" s="17" t="s">
        <v>59</v>
      </c>
    </row>
    <row r="33" spans="1:12" x14ac:dyDescent="0.2">
      <c r="A33" s="2"/>
      <c r="B33" s="2" t="s">
        <v>16</v>
      </c>
      <c r="C33" s="16">
        <f>C32*$D$9</f>
        <v>9.8866192728263034</v>
      </c>
      <c r="D33" s="16">
        <f>D32*$D$9</f>
        <v>10.021705814513878</v>
      </c>
      <c r="E33" s="16">
        <f>E32*$D$9</f>
        <v>10.115179074159187</v>
      </c>
      <c r="F33" s="16">
        <f>F32*$D$9</f>
        <v>10.250236382971833</v>
      </c>
      <c r="G33" s="16">
        <f>G32*$D$9</f>
        <v>10.343713009812594</v>
      </c>
      <c r="L33" s="17" t="s">
        <v>60</v>
      </c>
    </row>
    <row r="34" spans="1:12" x14ac:dyDescent="0.2">
      <c r="A34" s="2"/>
      <c r="B34" s="2" t="s">
        <v>22</v>
      </c>
      <c r="C34" s="16">
        <f>C32-C33</f>
        <v>169.87009477856103</v>
      </c>
      <c r="D34" s="16">
        <f>D32-D33</f>
        <v>172.19112717664754</v>
      </c>
      <c r="E34" s="16">
        <f>E32-E33</f>
        <v>173.7971677287351</v>
      </c>
      <c r="F34" s="16">
        <f>F32-F33</f>
        <v>176.1176978528797</v>
      </c>
      <c r="G34" s="16">
        <f>G32-G33</f>
        <v>177.72379625950728</v>
      </c>
      <c r="L34" s="17" t="s">
        <v>61</v>
      </c>
    </row>
    <row r="35" spans="1:12" x14ac:dyDescent="0.2">
      <c r="A35" s="2"/>
      <c r="B35" s="2" t="s">
        <v>27</v>
      </c>
      <c r="C35" s="16">
        <f>C32*$D$10</f>
        <v>19.773238545652607</v>
      </c>
      <c r="D35" s="16">
        <f>D32*$D$10</f>
        <v>20.043411629027755</v>
      </c>
      <c r="E35" s="16">
        <f>E32*$D$10</f>
        <v>20.230358148318373</v>
      </c>
      <c r="F35" s="16">
        <f>F32*$D$10</f>
        <v>20.500472765943666</v>
      </c>
      <c r="G35" s="16">
        <f>G32*$D$10</f>
        <v>20.687426019625189</v>
      </c>
      <c r="L35" s="17" t="s">
        <v>62</v>
      </c>
    </row>
    <row r="36" spans="1:12" x14ac:dyDescent="0.2">
      <c r="A36" s="2"/>
      <c r="B36" s="2"/>
      <c r="C36" s="16"/>
      <c r="D36" s="16"/>
      <c r="E36" s="16"/>
      <c r="F36" s="16"/>
      <c r="G36" s="16"/>
      <c r="L36" s="14" t="s">
        <v>63</v>
      </c>
    </row>
    <row r="37" spans="1:12" x14ac:dyDescent="0.2">
      <c r="A37" s="4">
        <v>28</v>
      </c>
      <c r="B37" s="5" t="s">
        <v>10</v>
      </c>
      <c r="C37" s="6">
        <f>+'Løntabel oktober 2020'!C36/160.33</f>
        <v>185.69355732514785</v>
      </c>
      <c r="D37" s="6">
        <f>+'Løntabel oktober 2020'!D36/160.33</f>
        <v>187.95466857112154</v>
      </c>
      <c r="E37" s="6">
        <f>+'Løntabel oktober 2020'!E36/160.33</f>
        <v>189.51991649636042</v>
      </c>
      <c r="F37" s="6">
        <f>+'Løntabel oktober 2020'!F36/160.33</f>
        <v>191.78102774233409</v>
      </c>
      <c r="G37" s="6">
        <f>+'Løntabel oktober 2020'!G36/160.33</f>
        <v>193.34568293902035</v>
      </c>
      <c r="L37" s="14" t="s">
        <v>64</v>
      </c>
    </row>
    <row r="38" spans="1:12" x14ac:dyDescent="0.2">
      <c r="A38" s="2"/>
      <c r="B38" s="2" t="s">
        <v>16</v>
      </c>
      <c r="C38" s="16">
        <f>C37*$D$9</f>
        <v>10.213145652883131</v>
      </c>
      <c r="D38" s="16">
        <f>D37*$D$9</f>
        <v>10.337506771411684</v>
      </c>
      <c r="E38" s="16">
        <f>E37*$D$9</f>
        <v>10.423595407299823</v>
      </c>
      <c r="F38" s="16">
        <f>F37*$D$9</f>
        <v>10.547956525828376</v>
      </c>
      <c r="G38" s="16">
        <f>G37*$D$9</f>
        <v>10.63401256164612</v>
      </c>
      <c r="L38" s="2" t="s">
        <v>65</v>
      </c>
    </row>
    <row r="39" spans="1:12" x14ac:dyDescent="0.2">
      <c r="A39" s="2"/>
      <c r="B39" s="2" t="s">
        <v>22</v>
      </c>
      <c r="C39" s="16">
        <f>C37-C38</f>
        <v>175.48041167226472</v>
      </c>
      <c r="D39" s="16">
        <f>D37-D38</f>
        <v>177.61716179970986</v>
      </c>
      <c r="E39" s="16">
        <f>E37-E38</f>
        <v>179.09632108906061</v>
      </c>
      <c r="F39" s="16">
        <f>F37-F38</f>
        <v>181.23307121650572</v>
      </c>
      <c r="G39" s="16">
        <f>G37-G38</f>
        <v>182.71167037737422</v>
      </c>
      <c r="L39" s="14" t="s">
        <v>66</v>
      </c>
    </row>
    <row r="40" spans="1:12" x14ac:dyDescent="0.2">
      <c r="A40" s="2"/>
      <c r="B40" s="2" t="s">
        <v>27</v>
      </c>
      <c r="C40" s="16">
        <f>C37*$D$10</f>
        <v>20.426291305766263</v>
      </c>
      <c r="D40" s="16">
        <f>D37*$D$10</f>
        <v>20.675013542823368</v>
      </c>
      <c r="E40" s="16">
        <f>E37*$D$10</f>
        <v>20.847190814599646</v>
      </c>
      <c r="F40" s="16">
        <f>F37*$D$10</f>
        <v>21.095913051656751</v>
      </c>
      <c r="G40" s="16">
        <f>G37*$D$10</f>
        <v>21.26802512329224</v>
      </c>
    </row>
    <row r="41" spans="1:12" x14ac:dyDescent="0.2">
      <c r="A41" s="4">
        <v>29</v>
      </c>
      <c r="B41" s="5" t="s">
        <v>10</v>
      </c>
      <c r="C41" s="6">
        <f>+'Løntabel oktober 2020'!C40/160.33</f>
        <v>188.7621130418805</v>
      </c>
      <c r="D41" s="6">
        <f>+'Løntabel oktober 2020'!D40/160.33</f>
        <v>190.91623678411256</v>
      </c>
      <c r="E41" s="6">
        <f>+'Løntabel oktober 2020'!E40/160.33</f>
        <v>192.40717136707102</v>
      </c>
      <c r="F41" s="6">
        <f>+'Løntabel oktober 2020'!F40/160.33</f>
        <v>194.56070238075057</v>
      </c>
      <c r="G41" s="6">
        <f>+'Løntabel oktober 2020'!G40/160.33</f>
        <v>196.05222969226173</v>
      </c>
    </row>
    <row r="42" spans="1:12" x14ac:dyDescent="0.2">
      <c r="A42" s="2"/>
      <c r="B42" s="2" t="s">
        <v>16</v>
      </c>
      <c r="C42" s="16">
        <f>C41*$D$9</f>
        <v>10.381916217303427</v>
      </c>
      <c r="D42" s="16">
        <f>D41*$D$9</f>
        <v>10.500393023126191</v>
      </c>
      <c r="E42" s="16">
        <f>E41*$D$9</f>
        <v>10.582394425188905</v>
      </c>
      <c r="F42" s="16">
        <f>F41*$D$9</f>
        <v>10.700838630941281</v>
      </c>
      <c r="G42" s="16">
        <f>G41*$D$9</f>
        <v>10.782872633074396</v>
      </c>
    </row>
    <row r="43" spans="1:12" x14ac:dyDescent="0.2">
      <c r="A43" s="2"/>
      <c r="B43" s="2" t="s">
        <v>22</v>
      </c>
      <c r="C43" s="16">
        <f>C41-C42</f>
        <v>178.38019682457707</v>
      </c>
      <c r="D43" s="16">
        <f>D41-D42</f>
        <v>180.41584376098638</v>
      </c>
      <c r="E43" s="16">
        <f>E41-E42</f>
        <v>181.82477694188211</v>
      </c>
      <c r="F43" s="16">
        <f>F41-F42</f>
        <v>183.85986374980928</v>
      </c>
      <c r="G43" s="16">
        <f>G41-G42</f>
        <v>185.26935705918734</v>
      </c>
    </row>
    <row r="44" spans="1:12" x14ac:dyDescent="0.2">
      <c r="A44" s="2"/>
      <c r="B44" s="2" t="s">
        <v>27</v>
      </c>
      <c r="C44" s="16">
        <f>C41*$D$10</f>
        <v>20.763832434606854</v>
      </c>
      <c r="D44" s="16">
        <f>D41*$D$10</f>
        <v>21.000786046252383</v>
      </c>
      <c r="E44" s="16">
        <f>E41*$D$10</f>
        <v>21.164788850377811</v>
      </c>
      <c r="F44" s="16">
        <f>F41*$D$10</f>
        <v>21.401677261882561</v>
      </c>
      <c r="G44" s="16">
        <f>G41*$D$10</f>
        <v>21.565745266148792</v>
      </c>
    </row>
    <row r="45" spans="1:12" x14ac:dyDescent="0.2">
      <c r="A45" s="4">
        <v>30</v>
      </c>
      <c r="B45" s="5" t="s">
        <v>10</v>
      </c>
      <c r="C45" s="6">
        <f>+'Løntabel oktober 2020'!C44/160.33</f>
        <v>191.89716833536713</v>
      </c>
      <c r="D45" s="6">
        <f>+'Løntabel oktober 2020'!D44/160.33</f>
        <v>193.9365592148786</v>
      </c>
      <c r="E45" s="6">
        <f>+'Løntabel oktober 2020'!E44/160.33</f>
        <v>195.34917953782679</v>
      </c>
      <c r="F45" s="6">
        <f>+'Løntabel oktober 2020'!F44/160.33</f>
        <v>197.3885362140646</v>
      </c>
      <c r="G45" s="6">
        <f>+'Løntabel oktober 2020'!G44/160.33</f>
        <v>198.80056380846023</v>
      </c>
    </row>
    <row r="46" spans="1:12" x14ac:dyDescent="0.2">
      <c r="A46" s="2"/>
      <c r="B46" s="2" t="s">
        <v>16</v>
      </c>
      <c r="C46" s="16">
        <f>C45*$D$9</f>
        <v>10.554344258445193</v>
      </c>
      <c r="D46" s="16">
        <f>D45*$D$9</f>
        <v>10.666510756818322</v>
      </c>
      <c r="E46" s="16">
        <f>E45*$D$9</f>
        <v>10.744204874580474</v>
      </c>
      <c r="F46" s="16">
        <f>F45*$D$9</f>
        <v>10.856369491773552</v>
      </c>
      <c r="G46" s="16">
        <f>G45*$D$9</f>
        <v>10.934031009465313</v>
      </c>
    </row>
    <row r="47" spans="1:12" x14ac:dyDescent="0.2">
      <c r="A47" s="2"/>
      <c r="B47" s="2" t="s">
        <v>22</v>
      </c>
      <c r="C47" s="16">
        <f>C45-C46</f>
        <v>181.34282407692194</v>
      </c>
      <c r="D47" s="16">
        <f>D45-D46</f>
        <v>183.27004845806027</v>
      </c>
      <c r="E47" s="16">
        <f>E45-E46</f>
        <v>184.60497466324631</v>
      </c>
      <c r="F47" s="16">
        <f>F45-F46</f>
        <v>186.53216672229104</v>
      </c>
      <c r="G47" s="16">
        <f>G45-G46</f>
        <v>187.86653279899491</v>
      </c>
    </row>
    <row r="48" spans="1:12" x14ac:dyDescent="0.2">
      <c r="A48" s="2"/>
      <c r="B48" s="2" t="s">
        <v>27</v>
      </c>
      <c r="C48" s="16">
        <f>C45*$D$10</f>
        <v>21.108688516890386</v>
      </c>
      <c r="D48" s="16">
        <f>D45*$D$10</f>
        <v>21.333021513636645</v>
      </c>
      <c r="E48" s="16">
        <f>E45*$D$10</f>
        <v>21.488409749160947</v>
      </c>
      <c r="F48" s="16">
        <f>F45*$D$10</f>
        <v>21.712738983547105</v>
      </c>
      <c r="G48" s="16">
        <f>G45*$D$10</f>
        <v>21.868062018930626</v>
      </c>
    </row>
    <row r="49" spans="1:7" x14ac:dyDescent="0.2">
      <c r="A49" s="2"/>
      <c r="B49" s="2"/>
      <c r="C49" s="16"/>
      <c r="D49" s="16"/>
      <c r="E49" s="16"/>
      <c r="F49" s="16"/>
      <c r="G49" s="16"/>
    </row>
    <row r="50" spans="1:7" x14ac:dyDescent="0.2">
      <c r="A50" s="4">
        <v>31</v>
      </c>
      <c r="B50" s="5" t="s">
        <v>10</v>
      </c>
      <c r="C50" s="6">
        <f>+'Løntabel oktober 2020'!C49/160.33</f>
        <v>195.10327127957311</v>
      </c>
      <c r="D50" s="6">
        <f>+'Løntabel oktober 2020'!D49/160.33</f>
        <v>197.02200769535989</v>
      </c>
      <c r="E50" s="6">
        <f>+'Løntabel oktober 2020'!E49/160.33</f>
        <v>198.34986783528842</v>
      </c>
      <c r="F50" s="6">
        <f>+'Løntabel oktober 2020'!F49/160.33</f>
        <v>200.2686042510752</v>
      </c>
      <c r="G50" s="6">
        <f>+'Løntabel oktober 2020'!G49/160.33</f>
        <v>201.59646439100371</v>
      </c>
    </row>
    <row r="51" spans="1:7" x14ac:dyDescent="0.2">
      <c r="A51" s="2"/>
      <c r="B51" s="2" t="s">
        <v>16</v>
      </c>
      <c r="C51" s="16">
        <f>C50*$D$9</f>
        <v>10.73067992037652</v>
      </c>
      <c r="D51" s="16">
        <f>D50*$D$9</f>
        <v>10.836210423244793</v>
      </c>
      <c r="E51" s="16">
        <f>E50*$D$9</f>
        <v>10.909242730940862</v>
      </c>
      <c r="F51" s="16">
        <f>F50*$D$9</f>
        <v>11.014773233809136</v>
      </c>
      <c r="G51" s="16">
        <f>G50*$D$9</f>
        <v>11.087805541505205</v>
      </c>
    </row>
    <row r="52" spans="1:7" x14ac:dyDescent="0.2">
      <c r="A52" s="2"/>
      <c r="B52" s="2" t="s">
        <v>22</v>
      </c>
      <c r="C52" s="16">
        <f>C50-C51</f>
        <v>184.37259135919658</v>
      </c>
      <c r="D52" s="16">
        <f>D50-D51</f>
        <v>186.18579727211511</v>
      </c>
      <c r="E52" s="16">
        <f>E50-E51</f>
        <v>187.44062510434756</v>
      </c>
      <c r="F52" s="16">
        <f>F50-F51</f>
        <v>189.25383101726607</v>
      </c>
      <c r="G52" s="16">
        <f>G50-G51</f>
        <v>190.50865884949849</v>
      </c>
    </row>
    <row r="53" spans="1:7" x14ac:dyDescent="0.2">
      <c r="A53" s="2"/>
      <c r="B53" s="2" t="s">
        <v>27</v>
      </c>
      <c r="C53" s="16">
        <f>C50*$D$10</f>
        <v>21.46135984075304</v>
      </c>
      <c r="D53" s="16">
        <f>D50*$D$10</f>
        <v>21.672420846489587</v>
      </c>
      <c r="E53" s="16">
        <f>E50*$D$10</f>
        <v>21.818485461881725</v>
      </c>
      <c r="F53" s="16">
        <f>F50*$D$10</f>
        <v>22.029546467618271</v>
      </c>
      <c r="G53" s="16">
        <f>G50*$D$10</f>
        <v>22.175611083010409</v>
      </c>
    </row>
    <row r="54" spans="1:7" x14ac:dyDescent="0.2">
      <c r="A54" s="2"/>
      <c r="B54" s="1"/>
      <c r="C54" s="2"/>
      <c r="D54" s="2"/>
      <c r="E54" s="2"/>
      <c r="F54" s="2"/>
      <c r="G54" s="2"/>
    </row>
    <row r="55" spans="1:7" x14ac:dyDescent="0.2">
      <c r="A55" s="2"/>
      <c r="B55" s="1" t="s">
        <v>67</v>
      </c>
      <c r="C55" s="2"/>
      <c r="D55" s="2"/>
      <c r="E55" s="2"/>
      <c r="F55" s="2"/>
      <c r="G55" s="2"/>
    </row>
    <row r="56" spans="1:7" x14ac:dyDescent="0.2">
      <c r="A56" s="4">
        <v>39</v>
      </c>
      <c r="B56" s="5" t="s">
        <v>10</v>
      </c>
      <c r="C56" s="6">
        <f>+'Løntabel oktober 2020'!C55/160.33</f>
        <v>223.6658229536778</v>
      </c>
      <c r="D56" s="6">
        <f>+'Løntabel oktober 2020'!D55/160.33</f>
        <v>224.32189937032035</v>
      </c>
      <c r="E56" s="6">
        <f>+'Løntabel oktober 2020'!E55/160.33</f>
        <v>224.77580467602255</v>
      </c>
      <c r="F56" s="6">
        <f>+'Løntabel oktober 2020'!F55/160.33</f>
        <v>225.43193176717384</v>
      </c>
      <c r="G56" s="6">
        <f>+'Løntabel oktober 2020'!G55/160.33</f>
        <v>225.88655456700656</v>
      </c>
    </row>
    <row r="57" spans="1:7" x14ac:dyDescent="0.2">
      <c r="A57" s="2"/>
      <c r="B57" s="2" t="s">
        <v>16</v>
      </c>
      <c r="C57" s="16">
        <f>C56*$D$9</f>
        <v>12.30162026245228</v>
      </c>
      <c r="D57" s="16">
        <f>D56*$D$9</f>
        <v>12.337704465367619</v>
      </c>
      <c r="E57" s="16">
        <f>E56*$D$9</f>
        <v>12.36266925718124</v>
      </c>
      <c r="F57" s="16">
        <f>F56*$D$9</f>
        <v>12.39875624719456</v>
      </c>
      <c r="G57" s="16">
        <f>G56*$D$9</f>
        <v>12.423760501185361</v>
      </c>
    </row>
    <row r="58" spans="1:7" x14ac:dyDescent="0.2">
      <c r="A58" s="2"/>
      <c r="B58" s="2" t="s">
        <v>22</v>
      </c>
      <c r="C58" s="16">
        <f>C56-C57</f>
        <v>211.36420269122553</v>
      </c>
      <c r="D58" s="16">
        <f>D56-D57</f>
        <v>211.98419490495274</v>
      </c>
      <c r="E58" s="16">
        <f>E56-E57</f>
        <v>212.41313541884131</v>
      </c>
      <c r="F58" s="16">
        <f>F56-F57</f>
        <v>213.03317551997927</v>
      </c>
      <c r="G58" s="16">
        <f>G56-G57</f>
        <v>213.46279406582119</v>
      </c>
    </row>
    <row r="59" spans="1:7" x14ac:dyDescent="0.2">
      <c r="A59" s="2"/>
      <c r="B59" s="2" t="s">
        <v>27</v>
      </c>
      <c r="C59" s="16">
        <f>C56*$D$10</f>
        <v>24.60324052490456</v>
      </c>
      <c r="D59" s="16">
        <f>D56*$D$10</f>
        <v>24.675408930735237</v>
      </c>
      <c r="E59" s="16">
        <f>E56*$D$10</f>
        <v>24.72533851436248</v>
      </c>
      <c r="F59" s="16">
        <f>F56*$D$10</f>
        <v>24.797512494389121</v>
      </c>
      <c r="G59" s="16">
        <f>G56*$D$10</f>
        <v>24.847521002370723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Løntabel oktober 2017</vt:lpstr>
      <vt:lpstr>Timelønnede oktober 2017</vt:lpstr>
      <vt:lpstr>Løntabel oktober 2018</vt:lpstr>
      <vt:lpstr>Timelønnede oktober 2018</vt:lpstr>
      <vt:lpstr>Løntabel oktober 2019</vt:lpstr>
      <vt:lpstr>Timelønnede oktober 2019</vt:lpstr>
      <vt:lpstr>Løntabel oktober 2020</vt:lpstr>
      <vt:lpstr>Timelønnede oktober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Krag</dc:creator>
  <cp:lastModifiedBy>Tine Backhausen</cp:lastModifiedBy>
  <cp:lastPrinted>2018-09-18T12:02:52Z</cp:lastPrinted>
  <dcterms:created xsi:type="dcterms:W3CDTF">2018-09-10T09:58:48Z</dcterms:created>
  <dcterms:modified xsi:type="dcterms:W3CDTF">2018-09-25T07:04:05Z</dcterms:modified>
</cp:coreProperties>
</file>