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10_ncr:100000_{3B1E0D3A-AF66-40E4-AF72-9A4D30BC68B2}" xr6:coauthVersionLast="31" xr6:coauthVersionMax="31" xr10:uidLastSave="{00000000-0000-0000-0000-000000000000}"/>
  <bookViews>
    <workbookView xWindow="0" yWindow="0" windowWidth="19200" windowHeight="6420" firstSheet="3" activeTab="3" xr2:uid="{0E49E7F0-9336-4409-91BB-AEE8F3B00BDC}"/>
  </bookViews>
  <sheets>
    <sheet name="Løntabel oktober 2017" sheetId="1" r:id="rId1"/>
    <sheet name="Deltid oktober 2017" sheetId="5" r:id="rId2"/>
    <sheet name="Løntabel oktober 2018" sheetId="2" state="hidden" r:id="rId3"/>
    <sheet name="Deltid oktober 2018" sheetId="6" r:id="rId4"/>
    <sheet name="Løntabel oktober 2019" sheetId="3" state="hidden" r:id="rId5"/>
    <sheet name="Deltid oktober 2019" sheetId="7" state="hidden" r:id="rId6"/>
    <sheet name="Løntabel oktober 2020" sheetId="4" state="hidden" r:id="rId7"/>
    <sheet name="Deltid oktober 2020" sheetId="8" state="hidden" r:id="rId8"/>
  </sheets>
  <definedNames>
    <definedName name="Kommune">#REF!</definedName>
    <definedName name="Løntrin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6" l="1"/>
  <c r="D7" i="8" l="1"/>
  <c r="D6" i="8"/>
  <c r="D7" i="7"/>
  <c r="D6" i="7" s="1"/>
  <c r="D7" i="6"/>
  <c r="D69" i="8" l="1"/>
  <c r="G58" i="8" s="1"/>
  <c r="G52" i="8"/>
  <c r="G55" i="8" s="1"/>
  <c r="F52" i="8"/>
  <c r="F53" i="8" s="1"/>
  <c r="C52" i="8"/>
  <c r="C53" i="8" s="1"/>
  <c r="G47" i="8"/>
  <c r="G48" i="8" s="1"/>
  <c r="D47" i="8"/>
  <c r="C47" i="8"/>
  <c r="C50" i="8" s="1"/>
  <c r="E43" i="8"/>
  <c r="E44" i="8" s="1"/>
  <c r="E45" i="8" s="1"/>
  <c r="D43" i="8"/>
  <c r="D46" i="8" s="1"/>
  <c r="F39" i="8"/>
  <c r="E39" i="8"/>
  <c r="E40" i="8" s="1"/>
  <c r="E41" i="8" s="1"/>
  <c r="G34" i="8"/>
  <c r="G37" i="8" s="1"/>
  <c r="F34" i="8"/>
  <c r="F35" i="8" s="1"/>
  <c r="C34" i="8"/>
  <c r="G29" i="8"/>
  <c r="G30" i="8" s="1"/>
  <c r="G31" i="8" s="1"/>
  <c r="D29" i="8"/>
  <c r="D32" i="8" s="1"/>
  <c r="C29" i="8"/>
  <c r="C32" i="8" s="1"/>
  <c r="E24" i="8"/>
  <c r="E25" i="8" s="1"/>
  <c r="E26" i="8" s="1"/>
  <c r="D24" i="8"/>
  <c r="D27" i="8" s="1"/>
  <c r="E18" i="8"/>
  <c r="E19" i="8" s="1"/>
  <c r="E20" i="8" s="1"/>
  <c r="F18" i="8"/>
  <c r="F19" i="8" s="1"/>
  <c r="F20" i="8" s="1"/>
  <c r="G50" i="8"/>
  <c r="C48" i="8"/>
  <c r="C49" i="8" s="1"/>
  <c r="D50" i="8"/>
  <c r="F40" i="8"/>
  <c r="G32" i="8"/>
  <c r="E58" i="7"/>
  <c r="D58" i="7"/>
  <c r="D61" i="7" s="1"/>
  <c r="E52" i="7"/>
  <c r="G47" i="7"/>
  <c r="F47" i="7"/>
  <c r="F48" i="7" s="1"/>
  <c r="C47" i="7"/>
  <c r="G43" i="7"/>
  <c r="G46" i="7" s="1"/>
  <c r="D43" i="7"/>
  <c r="C43" i="7"/>
  <c r="E39" i="7"/>
  <c r="D39" i="7"/>
  <c r="F34" i="7"/>
  <c r="E34" i="7"/>
  <c r="G29" i="7"/>
  <c r="G32" i="7" s="1"/>
  <c r="F29" i="7"/>
  <c r="F30" i="7" s="1"/>
  <c r="C29" i="7"/>
  <c r="G24" i="7"/>
  <c r="D24" i="7"/>
  <c r="D27" i="7" s="1"/>
  <c r="C24" i="7"/>
  <c r="F18" i="7"/>
  <c r="G18" i="7"/>
  <c r="G21" i="7" s="1"/>
  <c r="D69" i="7"/>
  <c r="F58" i="7" s="1"/>
  <c r="F59" i="7" s="1"/>
  <c r="D46" i="7"/>
  <c r="F19" i="7"/>
  <c r="E21" i="8" l="1"/>
  <c r="C30" i="8"/>
  <c r="C31" i="8" s="1"/>
  <c r="E42" i="8"/>
  <c r="C18" i="8"/>
  <c r="C21" i="8" s="1"/>
  <c r="D18" i="8"/>
  <c r="D21" i="8" s="1"/>
  <c r="F24" i="8"/>
  <c r="F25" i="8" s="1"/>
  <c r="F26" i="8" s="1"/>
  <c r="E29" i="8"/>
  <c r="D34" i="8"/>
  <c r="D37" i="8" s="1"/>
  <c r="C39" i="8"/>
  <c r="C40" i="8" s="1"/>
  <c r="G39" i="8"/>
  <c r="F43" i="8"/>
  <c r="F44" i="8" s="1"/>
  <c r="E47" i="8"/>
  <c r="D52" i="8"/>
  <c r="D55" i="8" s="1"/>
  <c r="C58" i="8"/>
  <c r="G18" i="8"/>
  <c r="C24" i="8"/>
  <c r="G24" i="8"/>
  <c r="G25" i="8" s="1"/>
  <c r="F29" i="8"/>
  <c r="F30" i="8" s="1"/>
  <c r="E34" i="8"/>
  <c r="E35" i="8" s="1"/>
  <c r="E36" i="8" s="1"/>
  <c r="D39" i="8"/>
  <c r="D42" i="8" s="1"/>
  <c r="C43" i="8"/>
  <c r="G43" i="8"/>
  <c r="F47" i="8"/>
  <c r="F48" i="8" s="1"/>
  <c r="E52" i="8"/>
  <c r="D58" i="8"/>
  <c r="D61" i="8" s="1"/>
  <c r="F58" i="8"/>
  <c r="F59" i="8" s="1"/>
  <c r="F52" i="7"/>
  <c r="C18" i="7"/>
  <c r="D18" i="7"/>
  <c r="D21" i="7" s="1"/>
  <c r="F24" i="7"/>
  <c r="F25" i="7" s="1"/>
  <c r="E29" i="7"/>
  <c r="E30" i="7" s="1"/>
  <c r="D34" i="7"/>
  <c r="D37" i="7" s="1"/>
  <c r="C39" i="7"/>
  <c r="C40" i="7" s="1"/>
  <c r="G39" i="7"/>
  <c r="G42" i="7" s="1"/>
  <c r="F43" i="7"/>
  <c r="E47" i="7"/>
  <c r="D52" i="7"/>
  <c r="D55" i="7" s="1"/>
  <c r="C58" i="7"/>
  <c r="G58" i="7"/>
  <c r="E18" i="7"/>
  <c r="E24" i="7"/>
  <c r="D29" i="7"/>
  <c r="D32" i="7" s="1"/>
  <c r="C34" i="7"/>
  <c r="C35" i="7" s="1"/>
  <c r="G34" i="7"/>
  <c r="G37" i="7" s="1"/>
  <c r="F39" i="7"/>
  <c r="F40" i="7" s="1"/>
  <c r="E43" i="7"/>
  <c r="E46" i="7" s="1"/>
  <c r="D47" i="7"/>
  <c r="D50" i="7" s="1"/>
  <c r="C52" i="7"/>
  <c r="C55" i="7" s="1"/>
  <c r="G52" i="7"/>
  <c r="G53" i="7" s="1"/>
  <c r="G54" i="7" s="1"/>
  <c r="C36" i="8"/>
  <c r="G61" i="8"/>
  <c r="G59" i="8"/>
  <c r="G60" i="8" s="1"/>
  <c r="E27" i="8"/>
  <c r="C37" i="8"/>
  <c r="G49" i="8"/>
  <c r="E58" i="8"/>
  <c r="E59" i="8" s="1"/>
  <c r="E60" i="8" s="1"/>
  <c r="C35" i="8"/>
  <c r="G35" i="8"/>
  <c r="G36" i="8" s="1"/>
  <c r="G53" i="8"/>
  <c r="G54" i="8" s="1"/>
  <c r="C55" i="8"/>
  <c r="C54" i="8"/>
  <c r="E46" i="8"/>
  <c r="C41" i="8"/>
  <c r="G27" i="8"/>
  <c r="C19" i="8"/>
  <c r="C20" i="8" s="1"/>
  <c r="F36" i="8"/>
  <c r="F41" i="8"/>
  <c r="F54" i="8"/>
  <c r="F60" i="8"/>
  <c r="F21" i="8"/>
  <c r="D25" i="8"/>
  <c r="F27" i="8"/>
  <c r="D30" i="8"/>
  <c r="D31" i="8" s="1"/>
  <c r="D35" i="8"/>
  <c r="F37" i="8"/>
  <c r="D40" i="8"/>
  <c r="D41" i="8" s="1"/>
  <c r="F42" i="8"/>
  <c r="D44" i="8"/>
  <c r="D45" i="8" s="1"/>
  <c r="F46" i="8"/>
  <c r="D48" i="8"/>
  <c r="D49" i="8" s="1"/>
  <c r="D53" i="8"/>
  <c r="D54" i="8" s="1"/>
  <c r="F55" i="8"/>
  <c r="D26" i="8"/>
  <c r="D36" i="8"/>
  <c r="C44" i="7"/>
  <c r="C45" i="7" s="1"/>
  <c r="C53" i="7"/>
  <c r="C54" i="7" s="1"/>
  <c r="G50" i="7"/>
  <c r="E53" i="7"/>
  <c r="E54" i="7" s="1"/>
  <c r="G55" i="7"/>
  <c r="E19" i="7"/>
  <c r="E20" i="7" s="1"/>
  <c r="F35" i="7"/>
  <c r="D42" i="7"/>
  <c r="F44" i="7"/>
  <c r="F45" i="7" s="1"/>
  <c r="C48" i="7"/>
  <c r="C49" i="7" s="1"/>
  <c r="F53" i="7"/>
  <c r="F54" i="7" s="1"/>
  <c r="C36" i="7"/>
  <c r="C41" i="7"/>
  <c r="G19" i="7"/>
  <c r="G20" i="7" s="1"/>
  <c r="C21" i="7"/>
  <c r="D25" i="7"/>
  <c r="D26" i="7" s="1"/>
  <c r="G30" i="7"/>
  <c r="G31" i="7" s="1"/>
  <c r="C32" i="7"/>
  <c r="E35" i="7"/>
  <c r="E36" i="7" s="1"/>
  <c r="C37" i="7"/>
  <c r="E40" i="7"/>
  <c r="E41" i="7" s="1"/>
  <c r="C42" i="7"/>
  <c r="E44" i="7"/>
  <c r="E45" i="7" s="1"/>
  <c r="C46" i="7"/>
  <c r="E48" i="7"/>
  <c r="E49" i="7" s="1"/>
  <c r="C50" i="7"/>
  <c r="C19" i="7"/>
  <c r="C20" i="7" s="1"/>
  <c r="E25" i="7"/>
  <c r="E26" i="7" s="1"/>
  <c r="C30" i="7"/>
  <c r="C31" i="7" s="1"/>
  <c r="G35" i="7"/>
  <c r="G36" i="7" s="1"/>
  <c r="G40" i="7"/>
  <c r="G41" i="7" s="1"/>
  <c r="G44" i="7"/>
  <c r="G45" i="7" s="1"/>
  <c r="G48" i="7"/>
  <c r="G49" i="7" s="1"/>
  <c r="D19" i="7"/>
  <c r="D20" i="7" s="1"/>
  <c r="E31" i="7"/>
  <c r="D30" i="7"/>
  <c r="E59" i="7"/>
  <c r="E60" i="7" s="1"/>
  <c r="F20" i="7"/>
  <c r="E21" i="7"/>
  <c r="E27" i="7"/>
  <c r="F31" i="7"/>
  <c r="E32" i="7"/>
  <c r="F36" i="7"/>
  <c r="E37" i="7"/>
  <c r="F41" i="7"/>
  <c r="E42" i="7"/>
  <c r="F49" i="7"/>
  <c r="E50" i="7"/>
  <c r="F60" i="7"/>
  <c r="E61" i="7"/>
  <c r="F21" i="7"/>
  <c r="F32" i="7"/>
  <c r="D35" i="7"/>
  <c r="D36" i="7" s="1"/>
  <c r="F37" i="7"/>
  <c r="F42" i="7"/>
  <c r="D44" i="7"/>
  <c r="D45" i="7" s="1"/>
  <c r="F46" i="7"/>
  <c r="F50" i="7"/>
  <c r="D53" i="7"/>
  <c r="D54" i="7" s="1"/>
  <c r="F55" i="7"/>
  <c r="D59" i="7"/>
  <c r="D60" i="7" s="1"/>
  <c r="F61" i="7"/>
  <c r="D69" i="6"/>
  <c r="G19" i="8" l="1"/>
  <c r="G20" i="8" s="1"/>
  <c r="G21" i="8"/>
  <c r="F61" i="8"/>
  <c r="F50" i="8"/>
  <c r="F32" i="8"/>
  <c r="F49" i="8"/>
  <c r="F31" i="8"/>
  <c r="C46" i="8"/>
  <c r="C44" i="8"/>
  <c r="C45" i="8" s="1"/>
  <c r="D59" i="8"/>
  <c r="D60" i="8" s="1"/>
  <c r="D19" i="8"/>
  <c r="D20" i="8" s="1"/>
  <c r="F45" i="8"/>
  <c r="C42" i="8"/>
  <c r="G26" i="8"/>
  <c r="C27" i="8"/>
  <c r="C25" i="8"/>
  <c r="C26" i="8" s="1"/>
  <c r="E48" i="8"/>
  <c r="E49" i="8" s="1"/>
  <c r="E50" i="8"/>
  <c r="G46" i="8"/>
  <c r="G44" i="8"/>
  <c r="G45" i="8" s="1"/>
  <c r="G42" i="8"/>
  <c r="G40" i="8"/>
  <c r="G41" i="8" s="1"/>
  <c r="E30" i="8"/>
  <c r="E31" i="8" s="1"/>
  <c r="E32" i="8"/>
  <c r="E37" i="8"/>
  <c r="C59" i="8"/>
  <c r="C60" i="8" s="1"/>
  <c r="C61" i="8"/>
  <c r="F27" i="7"/>
  <c r="F26" i="7"/>
  <c r="D31" i="7"/>
  <c r="F58" i="6"/>
  <c r="F59" i="6" s="1"/>
  <c r="F60" i="6" s="1"/>
  <c r="G52" i="6"/>
  <c r="C52" i="6"/>
  <c r="D47" i="6"/>
  <c r="E43" i="6"/>
  <c r="F39" i="6"/>
  <c r="C34" i="6"/>
  <c r="E18" i="6"/>
  <c r="G47" i="6"/>
  <c r="E39" i="6"/>
  <c r="C29" i="6"/>
  <c r="E52" i="6"/>
  <c r="E53" i="6" s="1"/>
  <c r="C43" i="6"/>
  <c r="C46" i="6" s="1"/>
  <c r="E34" i="6"/>
  <c r="E35" i="6" s="1"/>
  <c r="C24" i="6"/>
  <c r="C27" i="6" s="1"/>
  <c r="E58" i="6"/>
  <c r="C47" i="6"/>
  <c r="F34" i="6"/>
  <c r="F18" i="6"/>
  <c r="D58" i="6"/>
  <c r="F47" i="6"/>
  <c r="F48" i="6" s="1"/>
  <c r="F49" i="6" s="1"/>
  <c r="D39" i="6"/>
  <c r="G24" i="6"/>
  <c r="G27" i="6" s="1"/>
  <c r="G58" i="6"/>
  <c r="G61" i="6" s="1"/>
  <c r="C58" i="6"/>
  <c r="C61" i="6" s="1"/>
  <c r="D52" i="6"/>
  <c r="E47" i="6"/>
  <c r="E48" i="6" s="1"/>
  <c r="F43" i="6"/>
  <c r="F44" i="6" s="1"/>
  <c r="F45" i="6" s="1"/>
  <c r="G39" i="6"/>
  <c r="G42" i="6" s="1"/>
  <c r="C39" i="6"/>
  <c r="C42" i="6" s="1"/>
  <c r="D34" i="6"/>
  <c r="D35" i="6" s="1"/>
  <c r="D36" i="6" s="1"/>
  <c r="E29" i="6"/>
  <c r="E30" i="6" s="1"/>
  <c r="F24" i="6"/>
  <c r="F25" i="6" s="1"/>
  <c r="F26" i="6" s="1"/>
  <c r="D18" i="6"/>
  <c r="C18" i="6"/>
  <c r="C21" i="6" s="1"/>
  <c r="G34" i="6"/>
  <c r="D29" i="6"/>
  <c r="D30" i="6" s="1"/>
  <c r="D31" i="6" s="1"/>
  <c r="E24" i="6"/>
  <c r="F52" i="6"/>
  <c r="D43" i="6"/>
  <c r="G29" i="6"/>
  <c r="D24" i="6"/>
  <c r="G43" i="6"/>
  <c r="G46" i="6" s="1"/>
  <c r="F29" i="6"/>
  <c r="F30" i="6" s="1"/>
  <c r="F31" i="6" s="1"/>
  <c r="G18" i="6"/>
  <c r="G21" i="6" s="1"/>
  <c r="E61" i="8"/>
  <c r="E53" i="8"/>
  <c r="E54" i="8" s="1"/>
  <c r="E55" i="8"/>
  <c r="G25" i="7"/>
  <c r="G26" i="7" s="1"/>
  <c r="G27" i="7"/>
  <c r="C27" i="7"/>
  <c r="C25" i="7"/>
  <c r="C26" i="7" s="1"/>
  <c r="D48" i="7"/>
  <c r="D49" i="7" s="1"/>
  <c r="D40" i="7"/>
  <c r="D41" i="7" s="1"/>
  <c r="E55" i="7"/>
  <c r="G61" i="7"/>
  <c r="G59" i="7"/>
  <c r="G60" i="7" s="1"/>
  <c r="C59" i="7"/>
  <c r="C60" i="7" s="1"/>
  <c r="C61" i="7"/>
  <c r="F61" i="6"/>
  <c r="E32" i="6"/>
  <c r="F46" i="6"/>
  <c r="D25" i="6"/>
  <c r="D26" i="6" s="1"/>
  <c r="F32" i="6"/>
  <c r="E37" i="6"/>
  <c r="G40" i="6"/>
  <c r="G41" i="6" s="1"/>
  <c r="D44" i="6"/>
  <c r="D45" i="6" s="1"/>
  <c r="C44" i="6"/>
  <c r="C45" i="6" s="1"/>
  <c r="F50" i="6"/>
  <c r="E55" i="6"/>
  <c r="G59" i="6"/>
  <c r="G60" i="6" s="1"/>
  <c r="C19" i="6"/>
  <c r="C20" i="6" s="1"/>
  <c r="C59" i="6"/>
  <c r="C60" i="6" s="1"/>
  <c r="D60" i="6"/>
  <c r="D19" i="6"/>
  <c r="D20" i="6" s="1"/>
  <c r="D40" i="6"/>
  <c r="D41" i="6" s="1"/>
  <c r="D21" i="6"/>
  <c r="E31" i="6"/>
  <c r="D32" i="6"/>
  <c r="E36" i="6"/>
  <c r="D42" i="6"/>
  <c r="E54" i="6"/>
  <c r="D55" i="6"/>
  <c r="D61" i="6"/>
  <c r="D48" i="6"/>
  <c r="D49" i="6" s="1"/>
  <c r="D53" i="6"/>
  <c r="D54" i="6" s="1"/>
  <c r="D59" i="6"/>
  <c r="D37" i="6" l="1"/>
  <c r="E50" i="6"/>
  <c r="C25" i="6"/>
  <c r="C26" i="6" s="1"/>
  <c r="C40" i="6"/>
  <c r="C41" i="6" s="1"/>
  <c r="G35" i="6"/>
  <c r="G36" i="6" s="1"/>
  <c r="G37" i="6"/>
  <c r="E49" i="6"/>
  <c r="G44" i="6"/>
  <c r="G45" i="6" s="1"/>
  <c r="G19" i="6"/>
  <c r="G20" i="6" s="1"/>
  <c r="F27" i="6"/>
  <c r="E27" i="6"/>
  <c r="E25" i="6"/>
  <c r="E26" i="6" s="1"/>
  <c r="F42" i="6"/>
  <c r="F40" i="6"/>
  <c r="F41" i="6" s="1"/>
  <c r="F21" i="6"/>
  <c r="F19" i="6"/>
  <c r="F20" i="6" s="1"/>
  <c r="C37" i="6"/>
  <c r="C35" i="6"/>
  <c r="C36" i="6" s="1"/>
  <c r="G25" i="6"/>
  <c r="G26" i="6" s="1"/>
  <c r="F53" i="6"/>
  <c r="F54" i="6" s="1"/>
  <c r="F55" i="6"/>
  <c r="D50" i="6"/>
  <c r="E59" i="6"/>
  <c r="E60" i="6" s="1"/>
  <c r="E61" i="6"/>
  <c r="G50" i="6"/>
  <c r="G48" i="6"/>
  <c r="G49" i="6" s="1"/>
  <c r="D46" i="6"/>
  <c r="D27" i="6"/>
  <c r="G55" i="6"/>
  <c r="G53" i="6"/>
  <c r="G54" i="6" s="1"/>
  <c r="E44" i="6"/>
  <c r="E45" i="6" s="1"/>
  <c r="E46" i="6"/>
  <c r="C50" i="6"/>
  <c r="C48" i="6"/>
  <c r="C49" i="6" s="1"/>
  <c r="E40" i="6"/>
  <c r="E41" i="6" s="1"/>
  <c r="E42" i="6"/>
  <c r="G32" i="6"/>
  <c r="G30" i="6"/>
  <c r="G31" i="6" s="1"/>
  <c r="C32" i="6"/>
  <c r="C30" i="6"/>
  <c r="C31" i="6" s="1"/>
  <c r="E19" i="6"/>
  <c r="E20" i="6" s="1"/>
  <c r="E21" i="6"/>
  <c r="F35" i="6"/>
  <c r="F36" i="6" s="1"/>
  <c r="F37" i="6"/>
  <c r="C55" i="6"/>
  <c r="C53" i="6"/>
  <c r="C54" i="6" s="1"/>
  <c r="G53" i="5" l="1"/>
  <c r="F53" i="5"/>
  <c r="E53" i="5"/>
  <c r="D53" i="5"/>
  <c r="C53" i="5"/>
  <c r="G47" i="5"/>
  <c r="F47" i="5"/>
  <c r="E47" i="5"/>
  <c r="D47" i="5"/>
  <c r="C47" i="5"/>
  <c r="G42" i="5"/>
  <c r="F42" i="5"/>
  <c r="E42" i="5"/>
  <c r="D42" i="5"/>
  <c r="C42" i="5"/>
  <c r="G38" i="5"/>
  <c r="F38" i="5"/>
  <c r="E38" i="5"/>
  <c r="D38" i="5"/>
  <c r="C38" i="5"/>
  <c r="G34" i="5"/>
  <c r="F34" i="5"/>
  <c r="E34" i="5"/>
  <c r="D34" i="5"/>
  <c r="C34" i="5"/>
  <c r="G29" i="5"/>
  <c r="F29" i="5"/>
  <c r="E29" i="5"/>
  <c r="D29" i="5"/>
  <c r="C29" i="5"/>
  <c r="G24" i="5"/>
  <c r="F24" i="5"/>
  <c r="E24" i="5"/>
  <c r="D24" i="5"/>
  <c r="C24" i="5"/>
  <c r="G19" i="5"/>
  <c r="F19" i="5"/>
  <c r="E19" i="5"/>
  <c r="D19" i="5"/>
  <c r="C19" i="5"/>
  <c r="D13" i="5"/>
  <c r="E13" i="5"/>
  <c r="F13" i="5"/>
  <c r="G13" i="5"/>
  <c r="C13" i="5"/>
  <c r="D54" i="5" l="1"/>
  <c r="D55" i="5" s="1"/>
  <c r="D56" i="5"/>
  <c r="G27" i="5"/>
  <c r="G25" i="5"/>
  <c r="G26" i="5" s="1"/>
  <c r="G45" i="5"/>
  <c r="G43" i="5"/>
  <c r="G44" i="5" s="1"/>
  <c r="E14" i="5"/>
  <c r="E15" i="5" s="1"/>
  <c r="E16" i="5"/>
  <c r="E48" i="5"/>
  <c r="E49" i="5" s="1"/>
  <c r="E50" i="5"/>
  <c r="F27" i="5"/>
  <c r="F25" i="5"/>
  <c r="F26" i="5" s="1"/>
  <c r="E30" i="5"/>
  <c r="E31" i="5" s="1"/>
  <c r="E32" i="5"/>
  <c r="C32" i="5"/>
  <c r="C30" i="5"/>
  <c r="C31" i="5" s="1"/>
  <c r="C50" i="5"/>
  <c r="C48" i="5"/>
  <c r="C49" i="5" s="1"/>
  <c r="G50" i="5"/>
  <c r="G48" i="5"/>
  <c r="G49" i="5" s="1"/>
  <c r="D39" i="5"/>
  <c r="D40" i="5" s="1"/>
  <c r="D41" i="5"/>
  <c r="D14" i="5"/>
  <c r="D15" i="5" s="1"/>
  <c r="D16" i="5"/>
  <c r="E25" i="5"/>
  <c r="E26" i="5" s="1"/>
  <c r="E27" i="5"/>
  <c r="F14" i="5"/>
  <c r="F15" i="5" s="1"/>
  <c r="F16" i="5"/>
  <c r="F37" i="5"/>
  <c r="F35" i="5"/>
  <c r="F36" i="5" s="1"/>
  <c r="F56" i="5"/>
  <c r="F54" i="5"/>
  <c r="F55" i="5" s="1"/>
  <c r="D48" i="5"/>
  <c r="D49" i="5" s="1"/>
  <c r="D50" i="5"/>
  <c r="C16" i="5"/>
  <c r="C14" i="5"/>
  <c r="C15" i="5" s="1"/>
  <c r="C27" i="5"/>
  <c r="C25" i="5"/>
  <c r="C26" i="5" s="1"/>
  <c r="C37" i="5"/>
  <c r="C35" i="5"/>
  <c r="C36" i="5" s="1"/>
  <c r="C45" i="5"/>
  <c r="C43" i="5"/>
  <c r="C44" i="5" s="1"/>
  <c r="C56" i="5"/>
  <c r="C54" i="5"/>
  <c r="C55" i="5" s="1"/>
  <c r="D45" i="5"/>
  <c r="D43" i="5"/>
  <c r="D44" i="5" s="1"/>
  <c r="D25" i="5"/>
  <c r="D26" i="5" s="1"/>
  <c r="D27" i="5"/>
  <c r="E43" i="5"/>
  <c r="E44" i="5" s="1"/>
  <c r="E45" i="5"/>
  <c r="F22" i="5"/>
  <c r="F20" i="5"/>
  <c r="F21" i="5" s="1"/>
  <c r="F41" i="5"/>
  <c r="F39" i="5"/>
  <c r="F40" i="5" s="1"/>
  <c r="G16" i="5"/>
  <c r="G14" i="5"/>
  <c r="G15" i="5"/>
  <c r="G37" i="5"/>
  <c r="G35" i="5"/>
  <c r="G36" i="5" s="1"/>
  <c r="G56" i="5"/>
  <c r="G54" i="5"/>
  <c r="G55" i="5" s="1"/>
  <c r="D35" i="5"/>
  <c r="D36" i="5" s="1"/>
  <c r="D37" i="5"/>
  <c r="F43" i="5"/>
  <c r="F44" i="5" s="1"/>
  <c r="F45" i="5"/>
  <c r="C22" i="5"/>
  <c r="C20" i="5"/>
  <c r="C21" i="5" s="1"/>
  <c r="C41" i="5"/>
  <c r="C39" i="5"/>
  <c r="C40" i="5" s="1"/>
  <c r="D22" i="5"/>
  <c r="D20" i="5"/>
  <c r="D21" i="5" s="1"/>
  <c r="E35" i="5"/>
  <c r="E36" i="5" s="1"/>
  <c r="E37" i="5"/>
  <c r="E20" i="5"/>
  <c r="E21" i="5" s="1"/>
  <c r="E22" i="5"/>
  <c r="E54" i="5"/>
  <c r="E55" i="5" s="1"/>
  <c r="E56" i="5"/>
  <c r="F30" i="5"/>
  <c r="F31" i="5" s="1"/>
  <c r="F32" i="5"/>
  <c r="F50" i="5"/>
  <c r="F48" i="5"/>
  <c r="F49" i="5" s="1"/>
  <c r="D30" i="5"/>
  <c r="D31" i="5" s="1"/>
  <c r="D32" i="5"/>
  <c r="E39" i="5"/>
  <c r="E40" i="5" s="1"/>
  <c r="E41" i="5"/>
  <c r="G22" i="5"/>
  <c r="G20" i="5"/>
  <c r="G21" i="5" s="1"/>
  <c r="G32" i="5"/>
  <c r="G30" i="5"/>
  <c r="G31" i="5" s="1"/>
  <c r="G41" i="5"/>
  <c r="G39" i="5"/>
  <c r="G40" i="5" s="1"/>
  <c r="D63" i="4" l="1"/>
  <c r="E63" i="4" s="1"/>
  <c r="D63" i="3"/>
  <c r="E63" i="3" s="1"/>
  <c r="D40" i="2"/>
  <c r="D63" i="2"/>
  <c r="E63" i="2" s="1"/>
  <c r="C55" i="3" s="1"/>
  <c r="G21" i="3" l="1"/>
  <c r="G24" i="3" s="1"/>
  <c r="E55" i="4"/>
  <c r="E49" i="2"/>
  <c r="D36" i="3"/>
  <c r="D39" i="3" s="1"/>
  <c r="C21" i="2"/>
  <c r="C44" i="3"/>
  <c r="C47" i="3" s="1"/>
  <c r="E31" i="2"/>
  <c r="D7" i="2"/>
  <c r="D6" i="2" s="1"/>
  <c r="D55" i="3"/>
  <c r="D58" i="3" s="1"/>
  <c r="D21" i="4"/>
  <c r="C31" i="4"/>
  <c r="D40" i="4"/>
  <c r="F49" i="4"/>
  <c r="G21" i="2"/>
  <c r="G40" i="2"/>
  <c r="G15" i="3"/>
  <c r="G18" i="3" s="1"/>
  <c r="E36" i="3"/>
  <c r="E37" i="3" s="1"/>
  <c r="E38" i="3" s="1"/>
  <c r="F44" i="3"/>
  <c r="F47" i="3" s="1"/>
  <c r="E21" i="4"/>
  <c r="F31" i="4"/>
  <c r="G49" i="4"/>
  <c r="G15" i="2"/>
  <c r="C26" i="2"/>
  <c r="F44" i="2"/>
  <c r="E55" i="2"/>
  <c r="C21" i="3"/>
  <c r="C24" i="3" s="1"/>
  <c r="C40" i="3"/>
  <c r="C43" i="3" s="1"/>
  <c r="E49" i="3"/>
  <c r="E50" i="3" s="1"/>
  <c r="E51" i="3" s="1"/>
  <c r="C26" i="4"/>
  <c r="D44" i="4"/>
  <c r="F15" i="2"/>
  <c r="F26" i="2"/>
  <c r="C40" i="2"/>
  <c r="G44" i="2"/>
  <c r="D21" i="3"/>
  <c r="D24" i="3" s="1"/>
  <c r="E31" i="3"/>
  <c r="E32" i="3" s="1"/>
  <c r="E33" i="3" s="1"/>
  <c r="G40" i="3"/>
  <c r="G43" i="3" s="1"/>
  <c r="F49" i="3"/>
  <c r="F50" i="3" s="1"/>
  <c r="F15" i="4"/>
  <c r="G26" i="4"/>
  <c r="F36" i="4"/>
  <c r="G44" i="4"/>
  <c r="F31" i="2"/>
  <c r="D55" i="2"/>
  <c r="F26" i="3"/>
  <c r="F29" i="3" s="1"/>
  <c r="C15" i="3"/>
  <c r="C18" i="3" s="1"/>
  <c r="C44" i="4"/>
  <c r="D36" i="2"/>
  <c r="G26" i="3"/>
  <c r="G29" i="3" s="1"/>
  <c r="E36" i="4"/>
  <c r="D55" i="4"/>
  <c r="E49" i="4"/>
  <c r="F44" i="4"/>
  <c r="G40" i="4"/>
  <c r="C40" i="4"/>
  <c r="D36" i="4"/>
  <c r="E31" i="4"/>
  <c r="F26" i="4"/>
  <c r="G21" i="4"/>
  <c r="C21" i="4"/>
  <c r="G15" i="4"/>
  <c r="G55" i="3"/>
  <c r="G58" i="3" s="1"/>
  <c r="C58" i="3"/>
  <c r="D49" i="3"/>
  <c r="E44" i="3"/>
  <c r="E45" i="3" s="1"/>
  <c r="E46" i="3" s="1"/>
  <c r="F40" i="3"/>
  <c r="G36" i="3"/>
  <c r="G39" i="3" s="1"/>
  <c r="C36" i="3"/>
  <c r="C39" i="3" s="1"/>
  <c r="D31" i="3"/>
  <c r="E26" i="3"/>
  <c r="E27" i="3" s="1"/>
  <c r="E28" i="3" s="1"/>
  <c r="F21" i="3"/>
  <c r="D15" i="3"/>
  <c r="D18" i="3" s="1"/>
  <c r="G55" i="2"/>
  <c r="C55" i="2"/>
  <c r="D49" i="2"/>
  <c r="E44" i="2"/>
  <c r="F40" i="2"/>
  <c r="G36" i="2"/>
  <c r="C36" i="2"/>
  <c r="D31" i="2"/>
  <c r="E26" i="2"/>
  <c r="F21" i="2"/>
  <c r="D15" i="2"/>
  <c r="C15" i="2"/>
  <c r="C55" i="4"/>
  <c r="D49" i="4"/>
  <c r="E44" i="4"/>
  <c r="F40" i="4"/>
  <c r="G36" i="4"/>
  <c r="C36" i="4"/>
  <c r="D31" i="4"/>
  <c r="E26" i="4"/>
  <c r="F21" i="4"/>
  <c r="D15" i="4"/>
  <c r="C15" i="4"/>
  <c r="F55" i="3"/>
  <c r="F56" i="3" s="1"/>
  <c r="G49" i="3"/>
  <c r="G52" i="3" s="1"/>
  <c r="C49" i="3"/>
  <c r="C52" i="3" s="1"/>
  <c r="D44" i="3"/>
  <c r="E40" i="3"/>
  <c r="E41" i="3" s="1"/>
  <c r="E42" i="3" s="1"/>
  <c r="F36" i="3"/>
  <c r="F37" i="3" s="1"/>
  <c r="G31" i="3"/>
  <c r="G34" i="3" s="1"/>
  <c r="C31" i="3"/>
  <c r="C34" i="3" s="1"/>
  <c r="D26" i="3"/>
  <c r="D29" i="3" s="1"/>
  <c r="E21" i="3"/>
  <c r="E22" i="3" s="1"/>
  <c r="E23" i="3" s="1"/>
  <c r="E15" i="3"/>
  <c r="E16" i="3" s="1"/>
  <c r="E17" i="3" s="1"/>
  <c r="F55" i="2"/>
  <c r="G49" i="2"/>
  <c r="C49" i="2"/>
  <c r="D44" i="2"/>
  <c r="E40" i="2"/>
  <c r="F36" i="2"/>
  <c r="G31" i="2"/>
  <c r="C31" i="2"/>
  <c r="D26" i="2"/>
  <c r="E21" i="2"/>
  <c r="E15" i="2"/>
  <c r="G55" i="4"/>
  <c r="D21" i="2"/>
  <c r="G26" i="2"/>
  <c r="E36" i="2"/>
  <c r="C44" i="2"/>
  <c r="F49" i="2"/>
  <c r="F15" i="3"/>
  <c r="F16" i="3" s="1"/>
  <c r="C26" i="3"/>
  <c r="C29" i="3" s="1"/>
  <c r="F31" i="3"/>
  <c r="F32" i="3" s="1"/>
  <c r="D40" i="3"/>
  <c r="D43" i="3" s="1"/>
  <c r="G44" i="3"/>
  <c r="G47" i="3" s="1"/>
  <c r="E55" i="3"/>
  <c r="E56" i="3" s="1"/>
  <c r="E57" i="3" s="1"/>
  <c r="E15" i="4"/>
  <c r="D26" i="4"/>
  <c r="G31" i="4"/>
  <c r="E40" i="4"/>
  <c r="C49" i="4"/>
  <c r="F55" i="4"/>
  <c r="D27" i="3"/>
  <c r="D28" i="3" s="1"/>
  <c r="F51" i="3"/>
  <c r="F45" i="3"/>
  <c r="F46" i="3" s="1"/>
  <c r="G22" i="3"/>
  <c r="G23" i="3" s="1"/>
  <c r="G16" i="3" l="1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7" i="4"/>
  <c r="D6" i="4" s="1"/>
  <c r="E18" i="3"/>
  <c r="G32" i="3"/>
  <c r="G33" i="3" s="1"/>
  <c r="C50" i="3"/>
  <c r="C51" i="3" s="1"/>
  <c r="D7" i="3"/>
  <c r="D6" i="3" s="1"/>
  <c r="E47" i="3"/>
  <c r="E58" i="3"/>
  <c r="G56" i="3"/>
  <c r="G57" i="3" s="1"/>
  <c r="E24" i="3"/>
  <c r="F58" i="3"/>
  <c r="F18" i="3"/>
  <c r="F17" i="3"/>
  <c r="F38" i="3"/>
  <c r="E43" i="3"/>
  <c r="C37" i="3"/>
  <c r="C38" i="3" s="1"/>
  <c r="C27" i="3"/>
  <c r="C28" i="3" s="1"/>
  <c r="F57" i="3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F33" i="3"/>
  <c r="D52" i="3"/>
  <c r="D50" i="3"/>
  <c r="D51" i="3" s="1"/>
  <c r="D32" i="3"/>
  <c r="D33" i="3" s="1"/>
  <c r="D34" i="3"/>
  <c r="G29" i="4"/>
  <c r="G27" i="4"/>
  <c r="G28" i="4" s="1"/>
  <c r="G47" i="4"/>
  <c r="G45" i="4"/>
  <c r="G46" i="4" s="1"/>
  <c r="E32" i="4"/>
  <c r="E33" i="4" s="1"/>
  <c r="E34" i="4"/>
  <c r="E50" i="4"/>
  <c r="E51" i="4" s="1"/>
  <c r="E52" i="4"/>
  <c r="F34" i="4"/>
  <c r="F32" i="4"/>
  <c r="F33" i="4" s="1"/>
  <c r="C24" i="4"/>
  <c r="C22" i="4"/>
  <c r="C23" i="4" s="1"/>
  <c r="C43" i="4"/>
  <c r="C41" i="4"/>
  <c r="C42" i="4" s="1"/>
  <c r="D16" i="4"/>
  <c r="D17" i="4" s="1"/>
  <c r="D18" i="4"/>
  <c r="E37" i="4"/>
  <c r="E38" i="4" s="1"/>
  <c r="E39" i="4"/>
  <c r="F18" i="4"/>
  <c r="F16" i="4"/>
  <c r="F17" i="4" s="1"/>
  <c r="F39" i="4"/>
  <c r="F37" i="4"/>
  <c r="F38" i="4" s="1"/>
  <c r="F58" i="4"/>
  <c r="F56" i="4"/>
  <c r="F57" i="4" s="1"/>
  <c r="D50" i="4"/>
  <c r="D51" i="4" s="1"/>
  <c r="D52" i="4"/>
  <c r="G24" i="4"/>
  <c r="G22" i="4"/>
  <c r="G23" i="4" s="1"/>
  <c r="G34" i="4"/>
  <c r="G32" i="4"/>
  <c r="G33" i="4" s="1"/>
  <c r="G43" i="4"/>
  <c r="G41" i="4"/>
  <c r="G42" i="4" s="1"/>
  <c r="G52" i="4"/>
  <c r="G50" i="4"/>
  <c r="G51" i="4" s="1"/>
  <c r="D27" i="4"/>
  <c r="D28" i="4" s="1"/>
  <c r="D29" i="4"/>
  <c r="E22" i="4"/>
  <c r="E23" i="4" s="1"/>
  <c r="E24" i="4"/>
  <c r="E41" i="4"/>
  <c r="E42" i="4" s="1"/>
  <c r="E43" i="4"/>
  <c r="D22" i="4"/>
  <c r="D23" i="4" s="1"/>
  <c r="D24" i="4"/>
  <c r="F24" i="4"/>
  <c r="F22" i="4"/>
  <c r="F23" i="4" s="1"/>
  <c r="F43" i="4"/>
  <c r="F41" i="4"/>
  <c r="F42" i="4" s="1"/>
  <c r="G18" i="4"/>
  <c r="G16" i="4"/>
  <c r="G17" i="4" s="1"/>
  <c r="G39" i="4"/>
  <c r="G37" i="4"/>
  <c r="G38" i="4" s="1"/>
  <c r="G58" i="4"/>
  <c r="G56" i="4"/>
  <c r="G57" i="4" s="1"/>
  <c r="D45" i="4"/>
  <c r="D46" i="4" s="1"/>
  <c r="D47" i="4"/>
  <c r="D56" i="4"/>
  <c r="D57" i="4" s="1"/>
  <c r="D58" i="4"/>
  <c r="F52" i="4"/>
  <c r="F50" i="4"/>
  <c r="F51" i="4" s="1"/>
  <c r="D41" i="4"/>
  <c r="D42" i="4" s="1"/>
  <c r="D43" i="4"/>
  <c r="C34" i="4"/>
  <c r="C32" i="4"/>
  <c r="C33" i="4" s="1"/>
  <c r="C52" i="4"/>
  <c r="C50" i="4"/>
  <c r="C51" i="4" s="1"/>
  <c r="E16" i="4"/>
  <c r="E17" i="4" s="1"/>
  <c r="E18" i="4"/>
  <c r="E56" i="4"/>
  <c r="E57" i="4" s="1"/>
  <c r="E58" i="4"/>
  <c r="C18" i="4"/>
  <c r="C16" i="4"/>
  <c r="C17" i="4" s="1"/>
  <c r="C29" i="4"/>
  <c r="C27" i="4"/>
  <c r="C28" i="4" s="1"/>
  <c r="C39" i="4"/>
  <c r="C37" i="4"/>
  <c r="C38" i="4" s="1"/>
  <c r="C47" i="4"/>
  <c r="C45" i="4"/>
  <c r="C46" i="4" s="1"/>
  <c r="C58" i="4"/>
  <c r="C56" i="4"/>
  <c r="C57" i="4" s="1"/>
  <c r="D37" i="4"/>
  <c r="D38" i="4" s="1"/>
  <c r="D39" i="4"/>
  <c r="E27" i="4"/>
  <c r="E28" i="4" s="1"/>
  <c r="E29" i="4"/>
  <c r="E45" i="4"/>
  <c r="E46" i="4" s="1"/>
  <c r="E47" i="4"/>
  <c r="D32" i="4"/>
  <c r="D33" i="4" s="1"/>
  <c r="D34" i="4"/>
  <c r="F29" i="4"/>
  <c r="F27" i="4"/>
  <c r="F28" i="4" s="1"/>
  <c r="F47" i="4"/>
  <c r="F45" i="4"/>
  <c r="F46" i="4" s="1"/>
  <c r="G58" i="2" l="1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G37" i="1"/>
  <c r="C37" i="1"/>
  <c r="G36" i="1"/>
  <c r="F36" i="1"/>
  <c r="F37" i="1" s="1"/>
  <c r="E36" i="1"/>
  <c r="E37" i="1" s="1"/>
  <c r="D36" i="1"/>
  <c r="D37" i="1" s="1"/>
  <c r="C36" i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</calcChain>
</file>

<file path=xl/sharedStrings.xml><?xml version="1.0" encoding="utf-8"?>
<sst xmlns="http://schemas.openxmlformats.org/spreadsheetml/2006/main" count="889" uniqueCount="88">
  <si>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</si>
  <si>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</si>
  <si>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</si>
  <si>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</si>
  <si>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</si>
  <si>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</si>
  <si>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</si>
  <si>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</si>
  <si>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</si>
  <si>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</si>
  <si>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</si>
  <si>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</si>
  <si>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</si>
  <si>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</si>
  <si>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</si>
  <si>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</si>
  <si>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</si>
  <si>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</si>
  <si>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</si>
  <si>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</si>
  <si>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</si>
  <si>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</si>
  <si>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</si>
  <si>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</si>
  <si>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</si>
  <si>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</si>
  <si>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</si>
  <si>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</si>
  <si>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</si>
  <si>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</si>
  <si>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</si>
  <si>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</si>
  <si>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</si>
  <si>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</si>
  <si>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</si>
  <si>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</si>
  <si>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</si>
  <si>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</si>
  <si>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</si>
  <si>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</si>
  <si>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</si>
  <si>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</si>
  <si>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</si>
  <si>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</si>
  <si>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</si>
  <si>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</si>
  <si>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</si>
  <si>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</si>
  <si>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</si>
  <si>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</si>
  <si>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</si>
  <si>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</si>
  <si>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</si>
  <si>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</si>
  <si>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</si>
  <si>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</si>
  <si>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</si>
  <si>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</si>
  <si>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</si>
  <si>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</si>
  <si>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</si>
  <si>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</si>
  <si>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</si>
  <si>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</si>
  <si>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</si>
  <si>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</si>
  <si>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</si>
  <si>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</si>
  <si>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</si>
  <si>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</si>
  <si>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</si>
  <si>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</si>
  <si>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</si>
  <si>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</si>
  <si>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</si>
  <si>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</si>
  <si>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</si>
  <si>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</si>
  <si>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</si>
  <si>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</si>
  <si>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</si>
  <si>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</si>
  <si>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Interaktiv løntabel med fuld kittelkompensation til deltidsansatte</t>
  </si>
  <si>
    <t>INDTAST ANTAL TIMER PR: UGE:</t>
  </si>
  <si>
    <t>Kitteltillæg okt 2017</t>
  </si>
  <si>
    <t>Kitteltillæg okt 2018</t>
  </si>
  <si>
    <t>Kitteltillæg okt 2019</t>
  </si>
  <si>
    <t>Kitteltillæg okt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</si>
</sst>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00%"/>
    <numFmt numFmtId="165" formatCode="0.0000%"/>
    <numFmt numFmtId="166" formatCode="0.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Fill="1" applyBorder="1"/>
    <xf numFmtId="0" fontId="5" fillId="0" borderId="0" xfId="0" applyFont="1"/>
    <xf numFmtId="43" fontId="5" fillId="0" borderId="0" xfId="1" applyFont="1"/>
    <xf numFmtId="4" fontId="3" fillId="0" borderId="0" xfId="0" applyNumberFormat="1" applyFont="1" applyFill="1"/>
    <xf numFmtId="0" fontId="3" fillId="0" borderId="0" xfId="0" applyFont="1" applyFill="1"/>
    <xf numFmtId="0" fontId="6" fillId="0" borderId="0" xfId="0" applyFont="1"/>
    <xf numFmtId="10" fontId="6" fillId="0" borderId="0" xfId="0" applyNumberFormat="1" applyFont="1"/>
    <xf numFmtId="43" fontId="6" fillId="0" borderId="0" xfId="1" applyFont="1"/>
    <xf numFmtId="0" fontId="6" fillId="0" borderId="0" xfId="0" applyFont="1" applyFill="1"/>
    <xf numFmtId="43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4" fontId="6" fillId="0" borderId="0" xfId="2" applyNumberFormat="1" applyFont="1"/>
    <xf numFmtId="165" fontId="6" fillId="0" borderId="0" xfId="2" applyNumberFormat="1" applyFont="1"/>
    <xf numFmtId="165" fontId="3" fillId="0" borderId="0" xfId="2" applyNumberFormat="1" applyFont="1"/>
    <xf numFmtId="165" fontId="6" fillId="0" borderId="0" xfId="0" applyNumberFormat="1" applyFont="1"/>
    <xf numFmtId="0" fontId="7" fillId="0" borderId="0" xfId="0" applyFont="1"/>
    <xf numFmtId="43" fontId="6" fillId="0" borderId="1" xfId="1" applyFont="1" applyBorder="1"/>
    <xf numFmtId="43" fontId="7" fillId="0" borderId="1" xfId="1" applyFont="1" applyBorder="1"/>
    <xf numFmtId="2" fontId="6" fillId="0" borderId="0" xfId="0" applyNumberFormat="1" applyFont="1"/>
    <xf numFmtId="166" fontId="6" fillId="0" borderId="0" xfId="0" applyNumberFormat="1" applyFont="1"/>
    <xf numFmtId="0" fontId="6" fillId="0" borderId="2" xfId="0" applyFont="1" applyFill="1" applyBorder="1"/>
    <xf numFmtId="0" fontId="8" fillId="0" borderId="0" xfId="0" applyFont="1"/>
    <xf numFmtId="2" fontId="8" fillId="0" borderId="0" xfId="0" applyNumberFormat="1" applyFont="1"/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workbookViewId="0">
      <selection sqref="A1:G54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1.28515625" style="14" bestFit="1" customWidth="1"/>
    <col min="4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68</v>
      </c>
    </row>
    <row r="3" spans="1:15" x14ac:dyDescent="0.2">
      <c r="F3" s="2"/>
    </row>
    <row r="4" spans="1:15" x14ac:dyDescent="0.2">
      <c r="A4" s="14" t="s">
        <v>1</v>
      </c>
      <c r="D4" s="15">
        <v>5.5E-2</v>
      </c>
      <c r="I4" s="16"/>
    </row>
    <row r="5" spans="1:15" x14ac:dyDescent="0.2">
      <c r="A5" s="14" t="s">
        <v>2</v>
      </c>
      <c r="D5" s="15">
        <v>0.11</v>
      </c>
    </row>
    <row r="7" spans="1:15" x14ac:dyDescent="0.2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">
      <c r="A8" s="2"/>
      <c r="B8" s="2"/>
      <c r="C8" s="2"/>
      <c r="D8" s="2"/>
      <c r="E8" s="2"/>
      <c r="F8" s="2"/>
      <c r="G8" s="2"/>
    </row>
    <row r="9" spans="1:15" x14ac:dyDescent="0.2">
      <c r="A9" s="2"/>
      <c r="B9" s="1" t="s">
        <v>9</v>
      </c>
      <c r="C9" s="2"/>
      <c r="D9" s="2"/>
      <c r="E9" s="2"/>
      <c r="F9" s="2"/>
      <c r="G9" s="2"/>
    </row>
    <row r="10" spans="1:15" x14ac:dyDescent="0.2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">
      <c r="A11" s="2"/>
      <c r="B11" s="14" t="s">
        <v>16</v>
      </c>
      <c r="C11" s="16">
        <f>C10*$D$4</f>
        <v>1325.3879701366909</v>
      </c>
      <c r="D11" s="16">
        <f t="shared" ref="D11:G11" si="0">D10*$D$4</f>
        <v>1347.0928163647827</v>
      </c>
      <c r="E11" s="16">
        <f t="shared" si="0"/>
        <v>1362.120181349374</v>
      </c>
      <c r="F11" s="16">
        <f t="shared" si="0"/>
        <v>1383.8256471480011</v>
      </c>
      <c r="G11" s="16">
        <f t="shared" si="0"/>
        <v>1398.8536438731176</v>
      </c>
      <c r="I11" s="2" t="s">
        <v>17</v>
      </c>
      <c r="J11" s="8" t="s">
        <v>18</v>
      </c>
      <c r="K11" s="14" t="s">
        <v>19</v>
      </c>
      <c r="L11" s="14" t="s">
        <v>20</v>
      </c>
      <c r="M11" s="2" t="s">
        <v>21</v>
      </c>
      <c r="N11" s="2"/>
      <c r="O11" s="2"/>
    </row>
    <row r="12" spans="1:15" x14ac:dyDescent="0.2">
      <c r="A12" s="2"/>
      <c r="B12" s="14" t="s">
        <v>22</v>
      </c>
      <c r="C12" s="16">
        <f>C10-C11</f>
        <v>22772.575123257691</v>
      </c>
      <c r="D12" s="16">
        <f>D10-D11</f>
        <v>23145.503844813084</v>
      </c>
      <c r="E12" s="16">
        <f>E10-E11</f>
        <v>23403.701297730153</v>
      </c>
      <c r="F12" s="16">
        <f>F10-F11</f>
        <v>23776.640664633836</v>
      </c>
      <c r="G12" s="16">
        <f>G10-G11</f>
        <v>24034.848972001746</v>
      </c>
      <c r="I12" s="2" t="s">
        <v>23</v>
      </c>
      <c r="J12" s="8" t="s">
        <v>24</v>
      </c>
      <c r="K12" s="2" t="s">
        <v>25</v>
      </c>
      <c r="L12" s="14" t="s">
        <v>26</v>
      </c>
      <c r="O12" s="2"/>
    </row>
    <row r="13" spans="1:15" x14ac:dyDescent="0.2">
      <c r="A13" s="2"/>
      <c r="B13" s="14" t="s">
        <v>27</v>
      </c>
      <c r="C13" s="16">
        <f>C10*$D$5</f>
        <v>2650.7759402733818</v>
      </c>
      <c r="D13" s="16">
        <f>D10*$D$5</f>
        <v>2694.1856327295654</v>
      </c>
      <c r="E13" s="16">
        <f>E10*$D$5</f>
        <v>2724.240362698748</v>
      </c>
      <c r="F13" s="16">
        <f>F10*$D$5</f>
        <v>2767.6512942960021</v>
      </c>
      <c r="G13" s="16">
        <f>G10*$D$5</f>
        <v>2797.7072877462351</v>
      </c>
      <c r="I13" s="2"/>
      <c r="J13" s="8"/>
      <c r="K13" s="2"/>
      <c r="O13" s="9"/>
    </row>
    <row r="14" spans="1:15" x14ac:dyDescent="0.2">
      <c r="A14" s="2" t="s">
        <v>28</v>
      </c>
      <c r="B14" s="1"/>
      <c r="C14" s="2"/>
      <c r="D14" s="10"/>
      <c r="E14" s="10"/>
      <c r="F14" s="2"/>
      <c r="G14" s="2"/>
      <c r="I14" s="9" t="s">
        <v>29</v>
      </c>
      <c r="J14" s="8" t="s">
        <v>30</v>
      </c>
      <c r="K14" s="14" t="s">
        <v>31</v>
      </c>
      <c r="L14" s="14" t="s">
        <v>32</v>
      </c>
      <c r="O14" s="9"/>
    </row>
    <row r="15" spans="1:15" x14ac:dyDescent="0.2">
      <c r="A15" s="2"/>
      <c r="B15" s="1" t="s">
        <v>33</v>
      </c>
      <c r="C15" s="2"/>
      <c r="D15" s="2"/>
      <c r="E15" s="2"/>
      <c r="F15" s="2"/>
      <c r="G15" s="2"/>
      <c r="I15" s="9" t="s">
        <v>34</v>
      </c>
      <c r="J15" s="8" t="s">
        <v>35</v>
      </c>
      <c r="K15" s="14" t="s">
        <v>36</v>
      </c>
      <c r="L15" s="14" t="s">
        <v>37</v>
      </c>
      <c r="O15" s="9"/>
    </row>
    <row r="16" spans="1:15" x14ac:dyDescent="0.2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9" t="s">
        <v>38</v>
      </c>
      <c r="J16" s="8" t="s">
        <v>39</v>
      </c>
      <c r="K16" s="2" t="s">
        <v>40</v>
      </c>
      <c r="L16" s="14" t="s">
        <v>41</v>
      </c>
      <c r="O16" s="9"/>
    </row>
    <row r="17" spans="1:15" x14ac:dyDescent="0.2">
      <c r="A17" s="2"/>
      <c r="B17" s="2" t="s">
        <v>16</v>
      </c>
      <c r="C17" s="16">
        <f>C16*$D$4</f>
        <v>1430.499927298071</v>
      </c>
      <c r="D17" s="16">
        <f t="shared" ref="D17:G17" si="1">D16*$D$4</f>
        <v>1452.0711270700149</v>
      </c>
      <c r="E17" s="16">
        <f t="shared" si="1"/>
        <v>1467.0077978011775</v>
      </c>
      <c r="F17" s="16">
        <f t="shared" si="1"/>
        <v>1488.5789975731216</v>
      </c>
      <c r="G17" s="16">
        <f t="shared" si="1"/>
        <v>1503.5098782880546</v>
      </c>
      <c r="I17" s="9" t="s">
        <v>42</v>
      </c>
      <c r="K17" s="2" t="s">
        <v>43</v>
      </c>
      <c r="L17" s="2" t="s">
        <v>44</v>
      </c>
      <c r="O17" s="9"/>
    </row>
    <row r="18" spans="1:15" x14ac:dyDescent="0.2">
      <c r="A18" s="2"/>
      <c r="B18" s="2" t="s">
        <v>22</v>
      </c>
      <c r="C18" s="16">
        <f>C16-C17</f>
        <v>24578.589659939582</v>
      </c>
      <c r="D18" s="16">
        <f>D16-D17</f>
        <v>24949.2220923848</v>
      </c>
      <c r="E18" s="16">
        <f>E16-E17</f>
        <v>25205.861253129326</v>
      </c>
      <c r="F18" s="16">
        <f>F16-F17</f>
        <v>25576.493685574544</v>
      </c>
      <c r="G18" s="16">
        <f>G16-G17</f>
        <v>25833.033363312934</v>
      </c>
      <c r="I18" s="9"/>
      <c r="K18" s="2"/>
      <c r="L18" s="2"/>
      <c r="O18" s="9"/>
    </row>
    <row r="19" spans="1:15" x14ac:dyDescent="0.2">
      <c r="A19" s="2"/>
      <c r="B19" s="2" t="s">
        <v>27</v>
      </c>
      <c r="C19" s="16">
        <f>C16*$D$5</f>
        <v>2860.9998545961421</v>
      </c>
      <c r="D19" s="16">
        <f>D16*$D$5</f>
        <v>2904.1422541400298</v>
      </c>
      <c r="E19" s="16">
        <f>E16*$D$5</f>
        <v>2934.015595602355</v>
      </c>
      <c r="F19" s="16">
        <f>F16*$D$5</f>
        <v>2977.1579951462431</v>
      </c>
      <c r="G19" s="16">
        <f>G16*$D$5</f>
        <v>3007.0197565761091</v>
      </c>
      <c r="I19" s="9" t="s">
        <v>45</v>
      </c>
      <c r="K19" s="14" t="s">
        <v>46</v>
      </c>
      <c r="L19" s="14" t="s">
        <v>47</v>
      </c>
      <c r="O19" s="9"/>
    </row>
    <row r="20" spans="1:15" x14ac:dyDescent="0.2">
      <c r="A20" s="2" t="s">
        <v>28</v>
      </c>
      <c r="B20" s="2"/>
      <c r="C20" s="16"/>
      <c r="D20" s="16"/>
      <c r="E20" s="16"/>
      <c r="F20" s="16"/>
      <c r="G20" s="11"/>
      <c r="I20" s="9" t="s">
        <v>48</v>
      </c>
      <c r="K20" s="14" t="s">
        <v>49</v>
      </c>
      <c r="L20" s="17" t="s">
        <v>50</v>
      </c>
      <c r="O20" s="12"/>
    </row>
    <row r="21" spans="1:15" x14ac:dyDescent="0.2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9" t="s">
        <v>51</v>
      </c>
      <c r="L21" s="17" t="s">
        <v>52</v>
      </c>
      <c r="O21" s="12"/>
    </row>
    <row r="22" spans="1:15" x14ac:dyDescent="0.2">
      <c r="A22" s="2"/>
      <c r="B22" s="2" t="s">
        <v>16</v>
      </c>
      <c r="C22" s="16">
        <f>C21*$D$4</f>
        <v>1453.5560877317075</v>
      </c>
      <c r="D22" s="16">
        <f t="shared" ref="D22:G22" si="2">D21*$D$4</f>
        <v>1474.4520839883512</v>
      </c>
      <c r="E22" s="16">
        <f t="shared" si="2"/>
        <v>1488.9169037507518</v>
      </c>
      <c r="F22" s="16">
        <f t="shared" si="2"/>
        <v>1509.8238305328334</v>
      </c>
      <c r="G22" s="16">
        <f t="shared" si="2"/>
        <v>1524.2880700491103</v>
      </c>
      <c r="I22" s="12" t="s">
        <v>53</v>
      </c>
      <c r="L22" s="17" t="s">
        <v>54</v>
      </c>
      <c r="O22" s="12"/>
    </row>
    <row r="23" spans="1:15" x14ac:dyDescent="0.2">
      <c r="A23" s="2"/>
      <c r="B23" s="2" t="s">
        <v>22</v>
      </c>
      <c r="C23" s="16">
        <f>C21-C22</f>
        <v>24974.736416481155</v>
      </c>
      <c r="D23" s="16">
        <f>D21-D22</f>
        <v>25333.767624890763</v>
      </c>
      <c r="E23" s="16">
        <f>E21-E22</f>
        <v>25582.299528081097</v>
      </c>
      <c r="F23" s="16">
        <f>F21-F22</f>
        <v>25941.518542791411</v>
      </c>
      <c r="G23" s="16">
        <f>G21-G22</f>
        <v>26190.040476298349</v>
      </c>
      <c r="I23" s="12"/>
      <c r="L23" s="17"/>
      <c r="O23" s="8"/>
    </row>
    <row r="24" spans="1:15" x14ac:dyDescent="0.2">
      <c r="A24" s="2"/>
      <c r="B24" s="2" t="s">
        <v>27</v>
      </c>
      <c r="C24" s="16">
        <f>C21*$D$5</f>
        <v>2907.112175463415</v>
      </c>
      <c r="D24" s="16">
        <f>D21*$D$5</f>
        <v>2948.9041679767024</v>
      </c>
      <c r="E24" s="16">
        <f>E21*$D$5</f>
        <v>2977.8338075015035</v>
      </c>
      <c r="F24" s="16">
        <f>F21*$D$5</f>
        <v>3019.6476610656669</v>
      </c>
      <c r="G24" s="16">
        <f>G21*$D$5</f>
        <v>3048.5761400982205</v>
      </c>
      <c r="I24" s="12" t="s">
        <v>55</v>
      </c>
      <c r="L24" s="13" t="s">
        <v>56</v>
      </c>
      <c r="O24" s="8"/>
    </row>
    <row r="25" spans="1:15" x14ac:dyDescent="0.2">
      <c r="A25" s="2" t="s">
        <v>28</v>
      </c>
      <c r="B25" s="2"/>
      <c r="C25" s="16"/>
      <c r="D25" s="16"/>
      <c r="E25" s="16"/>
      <c r="F25" s="11"/>
      <c r="G25" s="16"/>
      <c r="I25" s="12" t="s">
        <v>57</v>
      </c>
      <c r="L25" s="17" t="s">
        <v>58</v>
      </c>
      <c r="O25" s="8"/>
    </row>
    <row r="26" spans="1:15" x14ac:dyDescent="0.2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7" t="s">
        <v>59</v>
      </c>
      <c r="O26" s="8"/>
    </row>
    <row r="27" spans="1:15" x14ac:dyDescent="0.2">
      <c r="A27" s="2"/>
      <c r="B27" s="2" t="s">
        <v>16</v>
      </c>
      <c r="C27" s="16">
        <f>C26*$D$4</f>
        <v>1477.1425477702371</v>
      </c>
      <c r="D27" s="16">
        <f t="shared" ref="D27:G27" si="3">D26*$D$4</f>
        <v>1497.3255924340792</v>
      </c>
      <c r="E27" s="16">
        <f t="shared" si="3"/>
        <v>1511.291269182688</v>
      </c>
      <c r="F27" s="16">
        <f t="shared" si="3"/>
        <v>1531.4699462136562</v>
      </c>
      <c r="G27" s="16">
        <f t="shared" si="3"/>
        <v>1545.4361260490666</v>
      </c>
      <c r="L27" s="17" t="s">
        <v>60</v>
      </c>
      <c r="O27" s="8"/>
    </row>
    <row r="28" spans="1:15" x14ac:dyDescent="0.2">
      <c r="A28" s="2"/>
      <c r="B28" s="2" t="s">
        <v>22</v>
      </c>
      <c r="C28" s="16">
        <f>C26-C27</f>
        <v>25379.994684415891</v>
      </c>
      <c r="D28" s="16">
        <f>D26-D27</f>
        <v>25726.776088185543</v>
      </c>
      <c r="E28" s="16">
        <f>E26-E27</f>
        <v>25966.731806866184</v>
      </c>
      <c r="F28" s="16">
        <f>F26-F27</f>
        <v>26313.438166761909</v>
      </c>
      <c r="G28" s="16">
        <f>G26-G27</f>
        <v>26553.40252938851</v>
      </c>
      <c r="L28" s="17" t="s">
        <v>61</v>
      </c>
    </row>
    <row r="29" spans="1:15" x14ac:dyDescent="0.2">
      <c r="A29" s="2"/>
      <c r="B29" s="2" t="s">
        <v>27</v>
      </c>
      <c r="C29" s="16">
        <f>C26*$D$5</f>
        <v>2954.2850955404742</v>
      </c>
      <c r="D29" s="16">
        <f>D26*$D$5</f>
        <v>2994.6511848681585</v>
      </c>
      <c r="E29" s="16">
        <f>E26*$D$5</f>
        <v>3022.582538365376</v>
      </c>
      <c r="F29" s="16">
        <f>F26*$D$5</f>
        <v>3062.9398924273123</v>
      </c>
      <c r="G29" s="16">
        <f>G26*$D$5</f>
        <v>3090.8722520981332</v>
      </c>
      <c r="L29" s="17" t="s">
        <v>62</v>
      </c>
      <c r="O29" s="2"/>
    </row>
    <row r="30" spans="1:15" x14ac:dyDescent="0.2">
      <c r="A30" s="2" t="s">
        <v>28</v>
      </c>
      <c r="B30" s="2"/>
      <c r="C30" s="16"/>
      <c r="D30" s="16"/>
      <c r="E30" s="11"/>
      <c r="F30" s="16"/>
      <c r="G30" s="16"/>
      <c r="L30" s="14" t="s">
        <v>63</v>
      </c>
    </row>
    <row r="31" spans="1:15" x14ac:dyDescent="0.2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4" t="s">
        <v>64</v>
      </c>
    </row>
    <row r="32" spans="1:15" x14ac:dyDescent="0.2">
      <c r="A32" s="2"/>
      <c r="B32" s="2" t="s">
        <v>16</v>
      </c>
      <c r="C32" s="16">
        <f>C31*$D$4</f>
        <v>1525.9282849005244</v>
      </c>
      <c r="D32" s="16">
        <f t="shared" ref="D32:G32" si="4">D31*$D$4</f>
        <v>1544.5088627904536</v>
      </c>
      <c r="E32" s="16">
        <f t="shared" si="4"/>
        <v>1557.3712157789405</v>
      </c>
      <c r="F32" s="16">
        <f t="shared" si="4"/>
        <v>1575.9517936688694</v>
      </c>
      <c r="G32" s="16">
        <f t="shared" si="4"/>
        <v>1588.8092759376784</v>
      </c>
      <c r="L32" s="2" t="s">
        <v>65</v>
      </c>
      <c r="O32" s="2"/>
    </row>
    <row r="33" spans="1:15" x14ac:dyDescent="0.2">
      <c r="A33" s="2"/>
      <c r="B33" s="2" t="s">
        <v>22</v>
      </c>
      <c r="C33" s="16">
        <f>C31-C32</f>
        <v>26218.222349654465</v>
      </c>
      <c r="D33" s="16">
        <f>D31-D32</f>
        <v>26537.470460672335</v>
      </c>
      <c r="E33" s="16">
        <f>E31-E32</f>
        <v>26758.469071110885</v>
      </c>
      <c r="F33" s="16">
        <f>F31-F32</f>
        <v>27077.717182128756</v>
      </c>
      <c r="G33" s="16">
        <f>G31-G32</f>
        <v>27298.632104747383</v>
      </c>
      <c r="L33" s="14" t="s">
        <v>66</v>
      </c>
      <c r="O33" s="2"/>
    </row>
    <row r="34" spans="1:15" x14ac:dyDescent="0.2">
      <c r="A34" s="2"/>
      <c r="B34" s="2" t="s">
        <v>27</v>
      </c>
      <c r="C34" s="16">
        <f>C31*$D$5</f>
        <v>3051.8565698010489</v>
      </c>
      <c r="D34" s="16">
        <f>D31*$D$5</f>
        <v>3089.0177255809072</v>
      </c>
      <c r="E34" s="16">
        <f>E31*$D$5</f>
        <v>3114.742431557881</v>
      </c>
      <c r="F34" s="16">
        <f>F31*$D$5</f>
        <v>3151.9035873377388</v>
      </c>
      <c r="G34" s="16">
        <f>G31*$D$5</f>
        <v>3177.6185518753568</v>
      </c>
    </row>
    <row r="35" spans="1:15" x14ac:dyDescent="0.2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">
      <c r="A36" s="2"/>
      <c r="B36" s="2" t="s">
        <v>16</v>
      </c>
      <c r="C36" s="16">
        <f>C35*$D$4</f>
        <v>1551.1440006711944</v>
      </c>
      <c r="D36" s="16">
        <f t="shared" ref="D36:G36" si="5">D35*$D$4</f>
        <v>1568.8454136593257</v>
      </c>
      <c r="E36" s="16">
        <f t="shared" si="5"/>
        <v>1581.0971001682394</v>
      </c>
      <c r="F36" s="16">
        <f t="shared" si="5"/>
        <v>1598.7936424366935</v>
      </c>
      <c r="G36" s="16">
        <f t="shared" si="5"/>
        <v>1611.0501996652854</v>
      </c>
    </row>
    <row r="37" spans="1:15" x14ac:dyDescent="0.2">
      <c r="A37" s="2"/>
      <c r="B37" s="2" t="s">
        <v>22</v>
      </c>
      <c r="C37" s="16">
        <f>C35-C36</f>
        <v>26651.474193350521</v>
      </c>
      <c r="D37" s="16">
        <f>D35-D36</f>
        <v>26955.616652873869</v>
      </c>
      <c r="E37" s="16">
        <f>E35-E36</f>
        <v>27166.122902890656</v>
      </c>
      <c r="F37" s="16">
        <f>F35-F36</f>
        <v>27470.1816745941</v>
      </c>
      <c r="G37" s="16">
        <f>G35-G36</f>
        <v>27680.771612430814</v>
      </c>
    </row>
    <row r="38" spans="1:15" x14ac:dyDescent="0.2">
      <c r="A38" s="2"/>
      <c r="B38" s="2" t="s">
        <v>27</v>
      </c>
      <c r="C38" s="16">
        <f>C35*$D$5</f>
        <v>3102.2880013423887</v>
      </c>
      <c r="D38" s="16">
        <f>D35*$D$5</f>
        <v>3137.6908273186514</v>
      </c>
      <c r="E38" s="16">
        <f>E35*$D$5</f>
        <v>3162.1942003364788</v>
      </c>
      <c r="F38" s="16">
        <f>F35*$D$5</f>
        <v>3197.587284873387</v>
      </c>
      <c r="G38" s="16">
        <f>G35*$D$5</f>
        <v>3222.1003993305708</v>
      </c>
    </row>
    <row r="39" spans="1:15" x14ac:dyDescent="0.2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">
      <c r="A40" s="2"/>
      <c r="B40" s="2" t="s">
        <v>16</v>
      </c>
      <c r="C40" s="16">
        <f>C39*$D$4</f>
        <v>1576.9061736618373</v>
      </c>
      <c r="D40" s="16">
        <f t="shared" ref="D40:G40" si="6">D39*$D$4</f>
        <v>1593.664774616235</v>
      </c>
      <c r="E40" s="16">
        <f t="shared" si="6"/>
        <v>1605.2729172877528</v>
      </c>
      <c r="F40" s="16">
        <f t="shared" si="6"/>
        <v>1622.0312371783189</v>
      </c>
      <c r="G40" s="16">
        <f t="shared" si="6"/>
        <v>1633.6345091301591</v>
      </c>
    </row>
    <row r="41" spans="1:15" x14ac:dyDescent="0.2">
      <c r="A41" s="2"/>
      <c r="B41" s="2" t="s">
        <v>22</v>
      </c>
      <c r="C41" s="16">
        <f>C39-C40</f>
        <v>27094.115165644296</v>
      </c>
      <c r="D41" s="16">
        <f>D39-D40</f>
        <v>27382.058400224403</v>
      </c>
      <c r="E41" s="16">
        <f>E39-E40</f>
        <v>27581.507397035028</v>
      </c>
      <c r="F41" s="16">
        <f>F39-F40</f>
        <v>27869.445802427479</v>
      </c>
      <c r="G41" s="16">
        <f>G39-G40</f>
        <v>28068.811111418188</v>
      </c>
      <c r="O41" s="2"/>
    </row>
    <row r="42" spans="1:15" x14ac:dyDescent="0.2">
      <c r="A42" s="2"/>
      <c r="B42" s="2" t="s">
        <v>27</v>
      </c>
      <c r="C42" s="16">
        <f>C39*$D$5</f>
        <v>3153.8123473236747</v>
      </c>
      <c r="D42" s="16">
        <f>D39*$D$5</f>
        <v>3187.3295492324701</v>
      </c>
      <c r="E42" s="16">
        <f>E39*$D$5</f>
        <v>3210.5458345755055</v>
      </c>
      <c r="F42" s="16">
        <f>F39*$D$5</f>
        <v>3244.0624743566377</v>
      </c>
      <c r="G42" s="16">
        <f>G39*$D$5</f>
        <v>3267.2690182603183</v>
      </c>
    </row>
    <row r="43" spans="1:15" x14ac:dyDescent="0.2">
      <c r="A43" s="2" t="s">
        <v>28</v>
      </c>
      <c r="B43" s="2"/>
      <c r="C43" s="11"/>
      <c r="D43" s="16"/>
      <c r="E43" s="16"/>
      <c r="F43" s="16"/>
      <c r="G43" s="16"/>
      <c r="O43" s="17"/>
    </row>
    <row r="44" spans="1:15" x14ac:dyDescent="0.2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  <c r="O44" s="17"/>
    </row>
    <row r="45" spans="1:15" x14ac:dyDescent="0.2">
      <c r="A45" s="2"/>
      <c r="B45" s="2" t="s">
        <v>16</v>
      </c>
      <c r="C45" s="16">
        <f>C44*$D$4</f>
        <v>1603.25217746153</v>
      </c>
      <c r="D45" s="16">
        <f t="shared" ref="D45:G45" si="7">D44*$D$4</f>
        <v>1619.0193058977152</v>
      </c>
      <c r="E45" s="16">
        <f t="shared" si="7"/>
        <v>1629.9309356553433</v>
      </c>
      <c r="F45" s="16">
        <f t="shared" si="7"/>
        <v>1645.6980640915283</v>
      </c>
      <c r="G45" s="16">
        <f t="shared" si="7"/>
        <v>1656.6096938491562</v>
      </c>
      <c r="O45" s="17"/>
    </row>
    <row r="46" spans="1:15" x14ac:dyDescent="0.2">
      <c r="A46" s="2"/>
      <c r="B46" s="2" t="s">
        <v>22</v>
      </c>
      <c r="C46" s="16">
        <f>C44-C45</f>
        <v>27546.787412748105</v>
      </c>
      <c r="D46" s="16">
        <f>D44-D45</f>
        <v>27817.695346788012</v>
      </c>
      <c r="E46" s="16">
        <f>E44-E45</f>
        <v>28005.176985350899</v>
      </c>
      <c r="F46" s="16">
        <f>F44-F45</f>
        <v>28276.084919390803</v>
      </c>
      <c r="G46" s="16">
        <f>G44-G45</f>
        <v>28463.566557953684</v>
      </c>
      <c r="O46" s="13"/>
    </row>
    <row r="47" spans="1:15" x14ac:dyDescent="0.2">
      <c r="A47" s="2"/>
      <c r="B47" s="2" t="s">
        <v>27</v>
      </c>
      <c r="C47" s="16">
        <f>C44*$D$5</f>
        <v>3206.50435492306</v>
      </c>
      <c r="D47" s="16">
        <f>D44*$D$5</f>
        <v>3238.0386117954304</v>
      </c>
      <c r="E47" s="16">
        <f>E44*$D$5</f>
        <v>3259.8618713106866</v>
      </c>
      <c r="F47" s="16">
        <f>F44*$D$5</f>
        <v>3291.3961281830566</v>
      </c>
      <c r="G47" s="16">
        <f>G44*$D$5</f>
        <v>3313.2193876983124</v>
      </c>
      <c r="O47" s="17"/>
    </row>
    <row r="48" spans="1:15" x14ac:dyDescent="0.2">
      <c r="A48" s="2"/>
      <c r="B48" s="1"/>
      <c r="C48" s="2"/>
      <c r="D48" s="2"/>
      <c r="E48" s="2"/>
      <c r="F48" s="2"/>
      <c r="G48" s="2"/>
      <c r="O48" s="17"/>
    </row>
    <row r="49" spans="1:15" x14ac:dyDescent="0.2">
      <c r="A49" s="2"/>
      <c r="B49" s="1" t="s">
        <v>67</v>
      </c>
      <c r="C49" s="2"/>
      <c r="D49" s="2"/>
      <c r="E49" s="2"/>
      <c r="F49" s="2"/>
      <c r="G49" s="2"/>
      <c r="O49" s="17"/>
    </row>
    <row r="50" spans="1:15" x14ac:dyDescent="0.2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  <c r="O50" s="17"/>
    </row>
    <row r="51" spans="1:15" x14ac:dyDescent="0.2">
      <c r="A51" s="2"/>
      <c r="B51" s="2" t="s">
        <v>16</v>
      </c>
      <c r="C51" s="16">
        <f>C50*$D$4</f>
        <v>1837.9636349631667</v>
      </c>
      <c r="D51" s="16">
        <f t="shared" ref="D51:G51" si="8">D50*$D$4</f>
        <v>1843.3549128062534</v>
      </c>
      <c r="E51" s="16">
        <f t="shared" si="8"/>
        <v>1847.0848588238455</v>
      </c>
      <c r="F51" s="16">
        <f t="shared" si="8"/>
        <v>1852.4765530823825</v>
      </c>
      <c r="G51" s="16">
        <f t="shared" si="8"/>
        <v>1856.2123950750622</v>
      </c>
      <c r="O51" s="17"/>
    </row>
    <row r="52" spans="1:15" x14ac:dyDescent="0.2">
      <c r="A52" s="2"/>
      <c r="B52" s="2" t="s">
        <v>22</v>
      </c>
      <c r="C52" s="16">
        <f>C50-C51</f>
        <v>31579.557000730772</v>
      </c>
      <c r="D52" s="16">
        <f>D50-D51</f>
        <v>31672.188956398353</v>
      </c>
      <c r="E52" s="16">
        <f>E50-E51</f>
        <v>31736.27621070062</v>
      </c>
      <c r="F52" s="16">
        <f>F50-F51</f>
        <v>31828.915321142751</v>
      </c>
      <c r="G52" s="16">
        <f>G50-G51</f>
        <v>31893.103879016977</v>
      </c>
    </row>
    <row r="53" spans="1:15" x14ac:dyDescent="0.2">
      <c r="A53" s="2"/>
      <c r="B53" s="2" t="s">
        <v>27</v>
      </c>
      <c r="C53" s="16">
        <f>C50*$D$5</f>
        <v>3675.9272699263333</v>
      </c>
      <c r="D53" s="16">
        <f>D50*$D$5</f>
        <v>3686.7098256125068</v>
      </c>
      <c r="E53" s="16">
        <f>E50*$D$5</f>
        <v>3694.169717647691</v>
      </c>
      <c r="F53" s="16">
        <f>F50*$D$5</f>
        <v>3704.9531061647649</v>
      </c>
      <c r="G53" s="16">
        <f>G50*$D$5</f>
        <v>3712.4247901501244</v>
      </c>
    </row>
    <row r="54" spans="1:15" x14ac:dyDescent="0.2">
      <c r="A54" s="2" t="s">
        <v>28</v>
      </c>
      <c r="E54" s="10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2A61-AB6D-4560-A875-2D9BC43B51D4}">
  <dimension ref="A1:R64"/>
  <sheetViews>
    <sheetView topLeftCell="A58" workbookViewId="0">
      <selection activeCell="A64" sqref="A64:D64"/>
    </sheetView>
  </sheetViews>
  <sheetFormatPr defaultColWidth="8.7109375" defaultRowHeight="12.75" x14ac:dyDescent="0.2"/>
  <cols>
    <col min="1" max="1" width="8.7109375" style="14"/>
    <col min="2" max="2" width="16.140625" style="14" customWidth="1"/>
    <col min="3" max="3" width="11.28515625" style="14" customWidth="1"/>
    <col min="4" max="7" width="10.85546875" style="14" customWidth="1"/>
    <col min="8" max="8" width="8.7109375" style="14"/>
    <col min="9" max="9" width="17.85546875" style="14" customWidth="1"/>
    <col min="10" max="10" width="9.85546875" style="14" customWidth="1"/>
    <col min="11" max="11" width="12.7109375" style="14" customWidth="1"/>
    <col min="12" max="12" width="16.5703125" style="14" customWidth="1"/>
    <col min="13" max="13" width="18.85546875" style="14" customWidth="1"/>
    <col min="14" max="16384" width="8.7109375" style="14"/>
  </cols>
  <sheetData>
    <row r="1" spans="1:18" x14ac:dyDescent="0.2">
      <c r="A1" s="1" t="s">
        <v>82</v>
      </c>
    </row>
    <row r="2" spans="1:18" x14ac:dyDescent="0.2">
      <c r="A2" s="2" t="s">
        <v>68</v>
      </c>
    </row>
    <row r="3" spans="1:18" ht="13.5" thickBot="1" x14ac:dyDescent="0.25"/>
    <row r="4" spans="1:18" ht="13.5" thickBot="1" x14ac:dyDescent="0.25">
      <c r="A4" s="25" t="s">
        <v>83</v>
      </c>
      <c r="D4" s="30">
        <v>32</v>
      </c>
      <c r="N4" s="2"/>
      <c r="Q4" s="28"/>
    </row>
    <row r="5" spans="1:18" x14ac:dyDescent="0.2">
      <c r="D5" s="29"/>
      <c r="F5" s="2"/>
      <c r="N5" s="2"/>
      <c r="Q5" s="28"/>
    </row>
    <row r="6" spans="1:18" x14ac:dyDescent="0.2">
      <c r="A6" s="14" t="s">
        <v>1</v>
      </c>
      <c r="D6" s="15">
        <v>5.5E-2</v>
      </c>
      <c r="N6" s="2"/>
      <c r="Q6" s="28"/>
    </row>
    <row r="7" spans="1:18" x14ac:dyDescent="0.2">
      <c r="A7" s="14" t="s">
        <v>2</v>
      </c>
      <c r="D7" s="15">
        <v>0.11</v>
      </c>
    </row>
    <row r="8" spans="1:18" x14ac:dyDescent="0.2">
      <c r="D8" s="15"/>
      <c r="I8" s="28"/>
    </row>
    <row r="10" spans="1:18" x14ac:dyDescent="0.2">
      <c r="A10" s="3" t="s">
        <v>3</v>
      </c>
      <c r="B10" s="3"/>
      <c r="C10" s="3" t="s">
        <v>4</v>
      </c>
      <c r="D10" s="3" t="s">
        <v>5</v>
      </c>
      <c r="E10" s="3" t="s">
        <v>6</v>
      </c>
      <c r="F10" s="3" t="s">
        <v>7</v>
      </c>
      <c r="G10" s="3" t="s">
        <v>8</v>
      </c>
      <c r="O10" s="16"/>
      <c r="P10" s="16"/>
      <c r="Q10" s="16"/>
      <c r="R10" s="16"/>
    </row>
    <row r="11" spans="1:18" x14ac:dyDescent="0.2">
      <c r="A11" s="2"/>
      <c r="B11" s="2"/>
      <c r="C11" s="2"/>
      <c r="D11" s="2"/>
      <c r="E11" s="2"/>
      <c r="F11" s="2"/>
      <c r="G11" s="2"/>
    </row>
    <row r="12" spans="1:18" x14ac:dyDescent="0.2">
      <c r="A12" s="2"/>
      <c r="B12" s="1" t="s">
        <v>9</v>
      </c>
      <c r="C12" s="2"/>
      <c r="D12" s="2"/>
      <c r="E12" s="2"/>
      <c r="F12" s="2"/>
      <c r="G12" s="2"/>
    </row>
    <row r="13" spans="1:18" x14ac:dyDescent="0.2">
      <c r="A13" s="4">
        <v>19</v>
      </c>
      <c r="B13" s="5" t="s">
        <v>10</v>
      </c>
      <c r="C13" s="6">
        <f>(('Løntabel oktober 2017'!C10/37*$D$4))+($D$64*((37-$D$4)/37))</f>
        <v>20875.274459707063</v>
      </c>
      <c r="D13" s="6">
        <f>(('Løntabel oktober 2017'!D10/37*$D$4))+($D$64*((37-$D$4)/37))</f>
        <v>21216.579166979267</v>
      </c>
      <c r="E13" s="6">
        <f>(('Løntabel oktober 2017'!E10/37*$D$4))+($D$64*((37-$D$4)/37))</f>
        <v>21452.881712191513</v>
      </c>
      <c r="F13" s="6">
        <f>(('Løntabel oktober 2017'!F10/37*$D$4))+($D$64*((37-$D$4)/37))</f>
        <v>21794.196162096214</v>
      </c>
      <c r="G13" s="6">
        <f>(('Løntabel oktober 2017'!G10/37*$D$4))+($D$64*((37-$D$4)/37))</f>
        <v>22030.508641311804</v>
      </c>
      <c r="I13" s="7" t="s">
        <v>11</v>
      </c>
      <c r="J13" s="1" t="s">
        <v>12</v>
      </c>
      <c r="K13" s="1" t="s">
        <v>13</v>
      </c>
      <c r="L13" s="1" t="s">
        <v>14</v>
      </c>
      <c r="M13" s="1" t="s">
        <v>15</v>
      </c>
    </row>
    <row r="14" spans="1:18" x14ac:dyDescent="0.2">
      <c r="A14" s="2"/>
      <c r="B14" s="14" t="s">
        <v>16</v>
      </c>
      <c r="C14" s="16">
        <f>C13*$D$6</f>
        <v>1148.1400952838885</v>
      </c>
      <c r="D14" s="16">
        <f>D13*$D$6</f>
        <v>1166.9118541838598</v>
      </c>
      <c r="E14" s="16">
        <f>E13*$D$6</f>
        <v>1179.9084941705332</v>
      </c>
      <c r="F14" s="16">
        <f>F13*$D$6</f>
        <v>1198.6807889152917</v>
      </c>
      <c r="G14" s="16">
        <f>G13*$D$6</f>
        <v>1211.6779752721493</v>
      </c>
      <c r="I14" s="2" t="s">
        <v>17</v>
      </c>
      <c r="J14" s="8" t="s">
        <v>18</v>
      </c>
      <c r="K14" s="14" t="s">
        <v>19</v>
      </c>
      <c r="L14" s="14" t="s">
        <v>20</v>
      </c>
      <c r="M14" s="2" t="s">
        <v>21</v>
      </c>
    </row>
    <row r="15" spans="1:18" x14ac:dyDescent="0.2">
      <c r="A15" s="2"/>
      <c r="B15" s="14" t="s">
        <v>22</v>
      </c>
      <c r="C15" s="16">
        <f>C13-C14</f>
        <v>19727.134364423175</v>
      </c>
      <c r="D15" s="16">
        <f>D13-D14</f>
        <v>20049.667312795405</v>
      </c>
      <c r="E15" s="16">
        <f>E13-E14</f>
        <v>20272.973218020979</v>
      </c>
      <c r="F15" s="16">
        <f>F13-F14</f>
        <v>20595.515373180922</v>
      </c>
      <c r="G15" s="16">
        <f>G13-G14</f>
        <v>20818.830666039656</v>
      </c>
      <c r="I15" s="2" t="s">
        <v>23</v>
      </c>
      <c r="J15" s="8" t="s">
        <v>24</v>
      </c>
      <c r="K15" s="2" t="s">
        <v>25</v>
      </c>
      <c r="L15" s="14" t="s">
        <v>26</v>
      </c>
    </row>
    <row r="16" spans="1:18" x14ac:dyDescent="0.2">
      <c r="A16" s="2"/>
      <c r="B16" s="14" t="s">
        <v>27</v>
      </c>
      <c r="C16" s="16">
        <f>C13*$D$7</f>
        <v>2296.280190567777</v>
      </c>
      <c r="D16" s="16">
        <f>D13*$D$7</f>
        <v>2333.8237083677195</v>
      </c>
      <c r="E16" s="16">
        <f>E13*$D$7</f>
        <v>2359.8169883410665</v>
      </c>
      <c r="F16" s="16">
        <f>F13*$D$7</f>
        <v>2397.3615778305834</v>
      </c>
      <c r="G16" s="16">
        <f>G13*$D$7</f>
        <v>2423.3559505442986</v>
      </c>
      <c r="I16" s="2"/>
      <c r="J16" s="8"/>
      <c r="K16" s="2"/>
    </row>
    <row r="17" spans="1:12" x14ac:dyDescent="0.2">
      <c r="A17" s="2" t="s">
        <v>28</v>
      </c>
      <c r="B17" s="1"/>
      <c r="C17" s="2"/>
      <c r="D17" s="10"/>
      <c r="E17" s="10"/>
      <c r="F17" s="2"/>
      <c r="G17" s="2"/>
      <c r="I17" s="9" t="s">
        <v>29</v>
      </c>
      <c r="J17" s="8" t="s">
        <v>30</v>
      </c>
      <c r="K17" s="14" t="s">
        <v>31</v>
      </c>
      <c r="L17" s="14" t="s">
        <v>32</v>
      </c>
    </row>
    <row r="18" spans="1:12" x14ac:dyDescent="0.2">
      <c r="A18" s="2"/>
      <c r="B18" s="1" t="s">
        <v>33</v>
      </c>
      <c r="C18" s="2"/>
      <c r="D18" s="2"/>
      <c r="E18" s="2"/>
      <c r="F18" s="2"/>
      <c r="G18" s="2"/>
      <c r="I18" s="9" t="s">
        <v>34</v>
      </c>
      <c r="J18" s="8" t="s">
        <v>35</v>
      </c>
      <c r="K18" s="14" t="s">
        <v>36</v>
      </c>
      <c r="L18" s="14" t="s">
        <v>37</v>
      </c>
    </row>
    <row r="19" spans="1:12" x14ac:dyDescent="0.2">
      <c r="A19" s="4">
        <v>24</v>
      </c>
      <c r="B19" s="5" t="s">
        <v>10</v>
      </c>
      <c r="C19" s="6">
        <f>(('Løntabel oktober 2017'!C16/37*$D$4))+($D$64*((37-$D$4)/37))</f>
        <v>22528.140616544486</v>
      </c>
      <c r="D19" s="6">
        <f>(('Løntabel oktober 2017'!D16/37*$D$4))+($D$64*((37-$D$4)/37))</f>
        <v>22867.343757921491</v>
      </c>
      <c r="E19" s="6">
        <f>(('Løntabel oktober 2017'!E16/37*$D$4))+($D$64*((37-$D$4)/37))</f>
        <v>23102.220152711274</v>
      </c>
      <c r="F19" s="6">
        <f>(('Løntabel oktober 2017'!F16/37*$D$4))+($D$64*((37-$D$4)/37))</f>
        <v>23441.423294088279</v>
      </c>
      <c r="G19" s="6">
        <f>(('Løntabel oktober 2017'!G16/37*$D$4))+($D$64*((37-$D$4)/37))</f>
        <v>23676.208641939804</v>
      </c>
      <c r="I19" s="9" t="s">
        <v>38</v>
      </c>
      <c r="J19" s="8" t="s">
        <v>39</v>
      </c>
      <c r="K19" s="2" t="s">
        <v>40</v>
      </c>
      <c r="L19" s="14" t="s">
        <v>41</v>
      </c>
    </row>
    <row r="20" spans="1:12" x14ac:dyDescent="0.2">
      <c r="A20" s="2"/>
      <c r="B20" s="2" t="s">
        <v>16</v>
      </c>
      <c r="C20" s="16">
        <f>C19*$D$6</f>
        <v>1239.0477339099468</v>
      </c>
      <c r="D20" s="16">
        <f>D19*$D$6</f>
        <v>1257.7039066856821</v>
      </c>
      <c r="E20" s="16">
        <f>E19*$D$6</f>
        <v>1270.6221083991202</v>
      </c>
      <c r="F20" s="16">
        <f>F19*$D$6</f>
        <v>1289.2782811748555</v>
      </c>
      <c r="G20" s="16">
        <f>G19*$D$6</f>
        <v>1302.1914753066892</v>
      </c>
      <c r="I20" s="9" t="s">
        <v>42</v>
      </c>
      <c r="K20" s="2" t="s">
        <v>43</v>
      </c>
      <c r="L20" s="2" t="s">
        <v>44</v>
      </c>
    </row>
    <row r="21" spans="1:12" x14ac:dyDescent="0.2">
      <c r="A21" s="2"/>
      <c r="B21" s="2" t="s">
        <v>22</v>
      </c>
      <c r="C21" s="16">
        <f>C19-C20</f>
        <v>21289.092882634541</v>
      </c>
      <c r="D21" s="16">
        <f>D19-D20</f>
        <v>21609.63985123581</v>
      </c>
      <c r="E21" s="16">
        <f>E19-E20</f>
        <v>21831.598044312155</v>
      </c>
      <c r="F21" s="16">
        <f>F19-F20</f>
        <v>22152.145012913425</v>
      </c>
      <c r="G21" s="16">
        <f>G19-G20</f>
        <v>22374.017166633115</v>
      </c>
      <c r="I21" s="9"/>
      <c r="K21" s="2"/>
      <c r="L21" s="2"/>
    </row>
    <row r="22" spans="1:12" x14ac:dyDescent="0.2">
      <c r="A22" s="2"/>
      <c r="B22" s="2" t="s">
        <v>27</v>
      </c>
      <c r="C22" s="16">
        <f>C19*$D$7</f>
        <v>2478.0954678198937</v>
      </c>
      <c r="D22" s="16">
        <f>D19*$D$7</f>
        <v>2515.4078133713642</v>
      </c>
      <c r="E22" s="16">
        <f>E19*$D$7</f>
        <v>2541.2442167982404</v>
      </c>
      <c r="F22" s="16">
        <f>F19*$D$7</f>
        <v>2578.5565623497109</v>
      </c>
      <c r="G22" s="16">
        <f>G19*$D$7</f>
        <v>2604.3829506133784</v>
      </c>
      <c r="I22" s="9" t="s">
        <v>45</v>
      </c>
      <c r="K22" s="14" t="s">
        <v>46</v>
      </c>
      <c r="L22" s="14" t="s">
        <v>47</v>
      </c>
    </row>
    <row r="23" spans="1:12" x14ac:dyDescent="0.2">
      <c r="A23" s="2" t="s">
        <v>28</v>
      </c>
      <c r="B23" s="2"/>
      <c r="C23" s="16"/>
      <c r="D23" s="16"/>
      <c r="E23" s="16"/>
      <c r="F23" s="16"/>
      <c r="G23" s="11"/>
      <c r="I23" s="9" t="s">
        <v>48</v>
      </c>
      <c r="K23" s="14" t="s">
        <v>49</v>
      </c>
      <c r="L23" s="17" t="s">
        <v>50</v>
      </c>
    </row>
    <row r="24" spans="1:12" x14ac:dyDescent="0.2">
      <c r="A24" s="4">
        <v>25</v>
      </c>
      <c r="B24" s="5" t="s">
        <v>10</v>
      </c>
      <c r="C24" s="6">
        <f>(('Løntabel oktober 2017'!C21/37*$D$4))+($D$64*((37-$D$4)/37))</f>
        <v>22890.694490685208</v>
      </c>
      <c r="D24" s="6">
        <f>(('Løntabel oktober 2017'!D21/37*$D$4))+($D$64*((37-$D$4)/37))</f>
        <v>23219.28018120737</v>
      </c>
      <c r="E24" s="6">
        <f>(('Løntabel oktober 2017'!E21/37*$D$4))+($D$64*((37-$D$4)/37))</f>
        <v>23446.736806463792</v>
      </c>
      <c r="F24" s="6">
        <f>(('Løntabel oktober 2017'!F21/37*$D$4))+($D$64*((37-$D$4)/37))</f>
        <v>23775.494377484243</v>
      </c>
      <c r="G24" s="6">
        <f>(('Løntabel oktober 2017'!G21/37*$D$4))+($D$64*((37-$D$4)/37))</f>
        <v>24002.941878477293</v>
      </c>
      <c r="I24" s="9" t="s">
        <v>51</v>
      </c>
      <c r="L24" s="17" t="s">
        <v>52</v>
      </c>
    </row>
    <row r="25" spans="1:12" x14ac:dyDescent="0.2">
      <c r="A25" s="2"/>
      <c r="B25" s="2" t="s">
        <v>16</v>
      </c>
      <c r="C25" s="16">
        <f>C24*$D$6</f>
        <v>1258.9881969876865</v>
      </c>
      <c r="D25" s="16">
        <f>D24*$D$6</f>
        <v>1277.0604099664054</v>
      </c>
      <c r="E25" s="16">
        <f>E24*$D$6</f>
        <v>1289.5705243555085</v>
      </c>
      <c r="F25" s="16">
        <f>F24*$D$6</f>
        <v>1307.6521907616334</v>
      </c>
      <c r="G25" s="16">
        <f>G24*$D$6</f>
        <v>1320.1618033162511</v>
      </c>
      <c r="I25" s="12" t="s">
        <v>53</v>
      </c>
      <c r="L25" s="17" t="s">
        <v>54</v>
      </c>
    </row>
    <row r="26" spans="1:12" x14ac:dyDescent="0.2">
      <c r="A26" s="2"/>
      <c r="B26" s="2" t="s">
        <v>22</v>
      </c>
      <c r="C26" s="16">
        <f>C24-C25</f>
        <v>21631.70629369752</v>
      </c>
      <c r="D26" s="16">
        <f>D24-D25</f>
        <v>21942.219771240965</v>
      </c>
      <c r="E26" s="16">
        <f>E24-E25</f>
        <v>22157.166282108283</v>
      </c>
      <c r="F26" s="16">
        <f>F24-F25</f>
        <v>22467.84218672261</v>
      </c>
      <c r="G26" s="16">
        <f>G24-G25</f>
        <v>22682.780075161041</v>
      </c>
      <c r="I26" s="12"/>
      <c r="L26" s="17"/>
    </row>
    <row r="27" spans="1:12" x14ac:dyDescent="0.2">
      <c r="A27" s="2"/>
      <c r="B27" s="2" t="s">
        <v>27</v>
      </c>
      <c r="C27" s="16">
        <f>C24*$D$7</f>
        <v>2517.976393975373</v>
      </c>
      <c r="D27" s="16">
        <f>D24*$D$7</f>
        <v>2554.1208199328107</v>
      </c>
      <c r="E27" s="16">
        <f>E24*$D$7</f>
        <v>2579.141048711017</v>
      </c>
      <c r="F27" s="16">
        <f>F24*$D$7</f>
        <v>2615.3043815232668</v>
      </c>
      <c r="G27" s="16">
        <f>G24*$D$7</f>
        <v>2640.3236066325021</v>
      </c>
      <c r="I27" s="12" t="s">
        <v>55</v>
      </c>
      <c r="L27" s="13" t="s">
        <v>56</v>
      </c>
    </row>
    <row r="28" spans="1:12" x14ac:dyDescent="0.2">
      <c r="A28" s="2" t="s">
        <v>28</v>
      </c>
      <c r="B28" s="2"/>
      <c r="C28" s="16"/>
      <c r="D28" s="16"/>
      <c r="E28" s="16"/>
      <c r="F28" s="11"/>
      <c r="G28" s="16"/>
      <c r="I28" s="12" t="s">
        <v>57</v>
      </c>
      <c r="L28" s="17" t="s">
        <v>58</v>
      </c>
    </row>
    <row r="29" spans="1:12" x14ac:dyDescent="0.2">
      <c r="A29" s="4">
        <v>26</v>
      </c>
      <c r="B29" s="5" t="s">
        <v>10</v>
      </c>
      <c r="C29" s="6">
        <f>(('Løntabel oktober 2017'!C26/37*$D$4))+($D$64*((37-$D$4)/37))</f>
        <v>23261.587228391814</v>
      </c>
      <c r="D29" s="6">
        <f>(('Løntabel oktober 2017'!D26/37*$D$4))+($D$64*((37-$D$4)/37))</f>
        <v>23578.961886496458</v>
      </c>
      <c r="E29" s="6">
        <f>(('Løntabel oktober 2017'!E26/37*$D$4))+($D$64*((37-$D$4)/37))</f>
        <v>23798.569579840678</v>
      </c>
      <c r="F29" s="6">
        <f>(('Løntabel oktober 2017'!F26/37*$D$4))+($D$64*((37-$D$4)/37))</f>
        <v>24115.875557723222</v>
      </c>
      <c r="G29" s="6">
        <f>(('Løntabel oktober 2017'!G26/37*$D$4))+($D$64*((37-$D$4)/37))</f>
        <v>24335.491162014689</v>
      </c>
      <c r="L29" s="17" t="s">
        <v>59</v>
      </c>
    </row>
    <row r="30" spans="1:12" x14ac:dyDescent="0.2">
      <c r="A30" s="2"/>
      <c r="B30" s="2" t="s">
        <v>16</v>
      </c>
      <c r="C30" s="16">
        <f>C29*$D$6</f>
        <v>1279.3872975615498</v>
      </c>
      <c r="D30" s="16">
        <f>D29*$D$6</f>
        <v>1296.8429037573053</v>
      </c>
      <c r="E30" s="16">
        <f>E29*$D$6</f>
        <v>1308.9213268912372</v>
      </c>
      <c r="F30" s="16">
        <f>F29*$D$6</f>
        <v>1326.3731556747773</v>
      </c>
      <c r="G30" s="16">
        <f>G29*$D$6</f>
        <v>1338.4520139108079</v>
      </c>
      <c r="L30" s="17" t="s">
        <v>60</v>
      </c>
    </row>
    <row r="31" spans="1:12" x14ac:dyDescent="0.2">
      <c r="A31" s="2"/>
      <c r="B31" s="2" t="s">
        <v>22</v>
      </c>
      <c r="C31" s="16">
        <f>C29-C30</f>
        <v>21982.199930830266</v>
      </c>
      <c r="D31" s="16">
        <f>D29-D30</f>
        <v>22282.118982739154</v>
      </c>
      <c r="E31" s="16">
        <f>E29-E30</f>
        <v>22489.648252949439</v>
      </c>
      <c r="F31" s="16">
        <f>F29-F30</f>
        <v>22789.502402048445</v>
      </c>
      <c r="G31" s="16">
        <f>G29-G30</f>
        <v>22997.039148103882</v>
      </c>
      <c r="L31" s="17" t="s">
        <v>61</v>
      </c>
    </row>
    <row r="32" spans="1:12" x14ac:dyDescent="0.2">
      <c r="A32" s="2"/>
      <c r="B32" s="2" t="s">
        <v>27</v>
      </c>
      <c r="C32" s="16">
        <f>C29*$D$7</f>
        <v>2558.7745951230995</v>
      </c>
      <c r="D32" s="16">
        <f>D29*$D$7</f>
        <v>2593.6858075146106</v>
      </c>
      <c r="E32" s="16">
        <f>E29*$D$7</f>
        <v>2617.8426537824744</v>
      </c>
      <c r="F32" s="16">
        <f>F29*$D$7</f>
        <v>2652.7463113495546</v>
      </c>
      <c r="G32" s="16">
        <f>G29*$D$7</f>
        <v>2676.9040278216157</v>
      </c>
      <c r="L32" s="17" t="s">
        <v>62</v>
      </c>
    </row>
    <row r="33" spans="1:12" x14ac:dyDescent="0.2">
      <c r="A33" s="2" t="s">
        <v>28</v>
      </c>
      <c r="B33" s="2"/>
      <c r="C33" s="16"/>
      <c r="D33" s="16"/>
      <c r="E33" s="11"/>
      <c r="F33" s="16"/>
      <c r="G33" s="16"/>
      <c r="L33" s="14" t="s">
        <v>63</v>
      </c>
    </row>
    <row r="34" spans="1:12" x14ac:dyDescent="0.2">
      <c r="A34" s="4">
        <v>28</v>
      </c>
      <c r="B34" s="5" t="s">
        <v>10</v>
      </c>
      <c r="C34" s="6">
        <f>(('Løntabel oktober 2017'!C31/37*$D$4))+($D$64*((37-$D$4)/37))</f>
        <v>24028.733954764884</v>
      </c>
      <c r="D34" s="6">
        <f>(('Løntabel oktober 2017'!D31/37*$D$4))+($D$64*((37-$D$4)/37))</f>
        <v>24320.910118144606</v>
      </c>
      <c r="E34" s="6">
        <f>(('Løntabel oktober 2017'!E31/37*$D$4))+($D$64*((37-$D$4)/37))</f>
        <v>24523.168248676095</v>
      </c>
      <c r="F34" s="6">
        <f>(('Løntabel oktober 2017'!F31/37*$D$4))+($D$64*((37-$D$4)/37))</f>
        <v>24815.344412055812</v>
      </c>
      <c r="G34" s="6">
        <f>(('Løntabel oktober 2017'!G31/37*$D$4))+($D$64*((37-$D$4)/37))</f>
        <v>25017.52595141792</v>
      </c>
      <c r="L34" s="14" t="s">
        <v>64</v>
      </c>
    </row>
    <row r="35" spans="1:12" x14ac:dyDescent="0.2">
      <c r="A35" s="2"/>
      <c r="B35" s="2" t="s">
        <v>16</v>
      </c>
      <c r="C35" s="16">
        <f>C34*$D$6</f>
        <v>1321.5803675120687</v>
      </c>
      <c r="D35" s="16">
        <f>D34*$D$6</f>
        <v>1337.6500564979533</v>
      </c>
      <c r="E35" s="16">
        <f>E34*$D$6</f>
        <v>1348.7742536771852</v>
      </c>
      <c r="F35" s="16">
        <f>F34*$D$6</f>
        <v>1364.8439426630696</v>
      </c>
      <c r="G35" s="16">
        <f>G34*$D$6</f>
        <v>1375.9639273279856</v>
      </c>
      <c r="L35" s="2" t="s">
        <v>65</v>
      </c>
    </row>
    <row r="36" spans="1:12" x14ac:dyDescent="0.2">
      <c r="A36" s="2"/>
      <c r="B36" s="2" t="s">
        <v>22</v>
      </c>
      <c r="C36" s="16">
        <f>C34-C35</f>
        <v>22707.153587252815</v>
      </c>
      <c r="D36" s="16">
        <f>D34-D35</f>
        <v>22983.260061646652</v>
      </c>
      <c r="E36" s="16">
        <f>E34-E35</f>
        <v>23174.393994998911</v>
      </c>
      <c r="F36" s="16">
        <f>F34-F35</f>
        <v>23450.500469392744</v>
      </c>
      <c r="G36" s="16">
        <f>G34-G35</f>
        <v>23641.562024089933</v>
      </c>
      <c r="L36" s="14" t="s">
        <v>66</v>
      </c>
    </row>
    <row r="37" spans="1:12" x14ac:dyDescent="0.2">
      <c r="A37" s="2"/>
      <c r="B37" s="2" t="s">
        <v>27</v>
      </c>
      <c r="C37" s="16">
        <f>C34*$D$7</f>
        <v>2643.1607350241375</v>
      </c>
      <c r="D37" s="16">
        <f>D34*$D$7</f>
        <v>2675.3001129959066</v>
      </c>
      <c r="E37" s="16">
        <f>E34*$D$7</f>
        <v>2697.5485073543705</v>
      </c>
      <c r="F37" s="16">
        <f>F34*$D$7</f>
        <v>2729.6878853261392</v>
      </c>
      <c r="G37" s="16">
        <f>G34*$D$7</f>
        <v>2751.9278546559713</v>
      </c>
    </row>
    <row r="38" spans="1:12" x14ac:dyDescent="0.2">
      <c r="A38" s="4">
        <v>29</v>
      </c>
      <c r="B38" s="5" t="s">
        <v>10</v>
      </c>
      <c r="C38" s="6">
        <f>(('Løntabel oktober 2017'!C35/37*$D$4))+($D$64*((37-$D$4)/37))</f>
        <v>24425.246438627997</v>
      </c>
      <c r="D38" s="6">
        <f>(('Løntabel oktober 2017'!D35/37*$D$4))+($D$64*((37-$D$4)/37))</f>
        <v>24703.597895935225</v>
      </c>
      <c r="E38" s="6">
        <f>(('Løntabel oktober 2017'!E35/37*$D$4))+($D$64*((37-$D$4)/37))</f>
        <v>24896.253408606102</v>
      </c>
      <c r="F38" s="6">
        <f>(('Løntabel oktober 2017'!F35/37*$D$4))+($D$64*((37-$D$4)/37))</f>
        <v>25174.52827474396</v>
      </c>
      <c r="G38" s="6">
        <f>(('Løntabel oktober 2017'!G35/37*$D$4))+($D$64*((37-$D$4)/37))</f>
        <v>25367.260378584222</v>
      </c>
    </row>
    <row r="39" spans="1:12" x14ac:dyDescent="0.2">
      <c r="A39" s="2"/>
      <c r="B39" s="2" t="s">
        <v>16</v>
      </c>
      <c r="C39" s="16">
        <f>C38*$D$6</f>
        <v>1343.38855412454</v>
      </c>
      <c r="D39" s="16">
        <f>D38*$D$6</f>
        <v>1358.6978842764374</v>
      </c>
      <c r="E39" s="16">
        <f>E38*$D$6</f>
        <v>1369.2939374733357</v>
      </c>
      <c r="F39" s="16">
        <f>F38*$D$6</f>
        <v>1384.5990551109178</v>
      </c>
      <c r="G39" s="16">
        <f>G38*$D$6</f>
        <v>1395.1993208221322</v>
      </c>
    </row>
    <row r="40" spans="1:12" x14ac:dyDescent="0.2">
      <c r="A40" s="2"/>
      <c r="B40" s="2" t="s">
        <v>22</v>
      </c>
      <c r="C40" s="16">
        <f>C38-C39</f>
        <v>23081.857884503457</v>
      </c>
      <c r="D40" s="16">
        <f>D38-D39</f>
        <v>23344.900011658789</v>
      </c>
      <c r="E40" s="16">
        <f>E38-E39</f>
        <v>23526.959471132766</v>
      </c>
      <c r="F40" s="16">
        <f>F38-F39</f>
        <v>23789.929219633043</v>
      </c>
      <c r="G40" s="16">
        <f>G38-G39</f>
        <v>23972.06105776209</v>
      </c>
    </row>
    <row r="41" spans="1:12" x14ac:dyDescent="0.2">
      <c r="A41" s="2"/>
      <c r="B41" s="2" t="s">
        <v>27</v>
      </c>
      <c r="C41" s="16">
        <f>C38*$D$7</f>
        <v>2686.7771082490799</v>
      </c>
      <c r="D41" s="16">
        <f>D38*$D$7</f>
        <v>2717.3957685528749</v>
      </c>
      <c r="E41" s="16">
        <f>E38*$D$7</f>
        <v>2738.5878749466715</v>
      </c>
      <c r="F41" s="16">
        <f>F38*$D$7</f>
        <v>2769.1981102218356</v>
      </c>
      <c r="G41" s="16">
        <f>G38*$D$7</f>
        <v>2790.3986416442644</v>
      </c>
    </row>
    <row r="42" spans="1:12" x14ac:dyDescent="0.2">
      <c r="A42" s="4">
        <v>30</v>
      </c>
      <c r="B42" s="5" t="s">
        <v>10</v>
      </c>
      <c r="C42" s="6">
        <f>(('Løntabel oktober 2017'!C39/37*$D$4))+($D$64*((37-$D$4)/37))</f>
        <v>24830.351861576688</v>
      </c>
      <c r="D42" s="6">
        <f>(('Løntabel oktober 2017'!D39/37*$D$4))+($D$64*((37-$D$4)/37))</f>
        <v>25093.877773390312</v>
      </c>
      <c r="E42" s="6">
        <f>(('Løntabel oktober 2017'!E39/37*$D$4))+($D$64*((37-$D$4)/37))</f>
        <v>25276.413677807297</v>
      </c>
      <c r="F42" s="6">
        <f>(('Løntabel oktober 2017'!F39/37*$D$4))+($D$64*((37-$D$4)/37))</f>
        <v>25539.935169943961</v>
      </c>
      <c r="G42" s="6">
        <f>(('Løntabel oktober 2017'!G39/37*$D$4))+($D$64*((37-$D$4)/37))</f>
        <v>25722.394483191572</v>
      </c>
    </row>
    <row r="43" spans="1:12" x14ac:dyDescent="0.2">
      <c r="A43" s="2"/>
      <c r="B43" s="2" t="s">
        <v>16</v>
      </c>
      <c r="C43" s="16">
        <f>C42*$D$6</f>
        <v>1365.6693523867179</v>
      </c>
      <c r="D43" s="16">
        <f>D42*$D$6</f>
        <v>1380.1632775364671</v>
      </c>
      <c r="E43" s="16">
        <f>E42*$D$6</f>
        <v>1390.2027522794012</v>
      </c>
      <c r="F43" s="16">
        <f>F42*$D$6</f>
        <v>1404.6964343469178</v>
      </c>
      <c r="G43" s="16">
        <f>G42*$D$6</f>
        <v>1414.7316965755365</v>
      </c>
    </row>
    <row r="44" spans="1:12" x14ac:dyDescent="0.2">
      <c r="A44" s="2"/>
      <c r="B44" s="2" t="s">
        <v>22</v>
      </c>
      <c r="C44" s="16">
        <f>C42-C43</f>
        <v>23464.68250918997</v>
      </c>
      <c r="D44" s="16">
        <f>D42-D43</f>
        <v>23713.714495853845</v>
      </c>
      <c r="E44" s="16">
        <f>E42-E43</f>
        <v>23886.210925527896</v>
      </c>
      <c r="F44" s="16">
        <f>F42-F43</f>
        <v>24135.238735597042</v>
      </c>
      <c r="G44" s="16">
        <f>G42-G43</f>
        <v>24307.662786616034</v>
      </c>
    </row>
    <row r="45" spans="1:12" x14ac:dyDescent="0.2">
      <c r="A45" s="2"/>
      <c r="B45" s="2" t="s">
        <v>27</v>
      </c>
      <c r="C45" s="16">
        <f>C42*$D$7</f>
        <v>2731.3387047734359</v>
      </c>
      <c r="D45" s="16">
        <f>D42*$D$7</f>
        <v>2760.3265550729343</v>
      </c>
      <c r="E45" s="16">
        <f>E42*$D$7</f>
        <v>2780.4055045588025</v>
      </c>
      <c r="F45" s="16">
        <f>F42*$D$7</f>
        <v>2809.3928686938357</v>
      </c>
      <c r="G45" s="16">
        <f>G42*$D$7</f>
        <v>2829.463393151073</v>
      </c>
    </row>
    <row r="46" spans="1:12" x14ac:dyDescent="0.2">
      <c r="A46" s="2" t="s">
        <v>28</v>
      </c>
      <c r="B46" s="2"/>
      <c r="C46" s="11"/>
      <c r="D46" s="16"/>
      <c r="E46" s="16"/>
      <c r="F46" s="16"/>
      <c r="G46" s="16"/>
    </row>
    <row r="47" spans="1:12" x14ac:dyDescent="0.2">
      <c r="A47" s="4">
        <v>31</v>
      </c>
      <c r="B47" s="5" t="s">
        <v>10</v>
      </c>
      <c r="C47" s="6">
        <f>(('Løntabel oktober 2017'!C44/37*$D$4))+($D$64*((37-$D$4)/37))</f>
        <v>25244.637916412146</v>
      </c>
      <c r="D47" s="6">
        <f>(('Løntabel oktober 2017'!D44/37*$D$4))+($D$64*((37-$D$4)/37))</f>
        <v>25492.573105580661</v>
      </c>
      <c r="E47" s="6">
        <f>(('Løntabel oktober 2017'!E44/37*$D$4))+($D$64*((37-$D$4)/37))</f>
        <v>25664.15647277678</v>
      </c>
      <c r="F47" s="6">
        <f>(('Løntabel oktober 2017'!F44/37*$D$4))+($D$64*((37-$D$4)/37))</f>
        <v>25912.091661945291</v>
      </c>
      <c r="G47" s="6">
        <f>(('Løntabel oktober 2017'!G44/37*$D$4))+($D$64*((37-$D$4)/37))</f>
        <v>26083.675029141406</v>
      </c>
    </row>
    <row r="48" spans="1:12" x14ac:dyDescent="0.2">
      <c r="A48" s="2"/>
      <c r="B48" s="2" t="s">
        <v>16</v>
      </c>
      <c r="C48" s="16">
        <f>C47*$D$6</f>
        <v>1388.4550854026681</v>
      </c>
      <c r="D48" s="16">
        <f>D47*$D$6</f>
        <v>1402.0915208069364</v>
      </c>
      <c r="E48" s="16">
        <f>E47*$D$6</f>
        <v>1411.5286060027229</v>
      </c>
      <c r="F48" s="16">
        <f>F47*$D$6</f>
        <v>1425.1650414069911</v>
      </c>
      <c r="G48" s="16">
        <f>G47*$D$6</f>
        <v>1434.6021266027774</v>
      </c>
    </row>
    <row r="49" spans="1:7" x14ac:dyDescent="0.2">
      <c r="A49" s="2"/>
      <c r="B49" s="2" t="s">
        <v>22</v>
      </c>
      <c r="C49" s="16">
        <f>C47-C48</f>
        <v>23856.182831009479</v>
      </c>
      <c r="D49" s="16">
        <f>D47-D48</f>
        <v>24090.481584773726</v>
      </c>
      <c r="E49" s="16">
        <f>E47-E48</f>
        <v>24252.627866774055</v>
      </c>
      <c r="F49" s="16">
        <f>F47-F48</f>
        <v>24486.926620538299</v>
      </c>
      <c r="G49" s="16">
        <f>G47-G48</f>
        <v>24649.072902538628</v>
      </c>
    </row>
    <row r="50" spans="1:7" x14ac:dyDescent="0.2">
      <c r="A50" s="2"/>
      <c r="B50" s="2" t="s">
        <v>27</v>
      </c>
      <c r="C50" s="16">
        <f>C47*$D$7</f>
        <v>2776.9101708053363</v>
      </c>
      <c r="D50" s="16">
        <f>D47*$D$7</f>
        <v>2804.1830416138728</v>
      </c>
      <c r="E50" s="16">
        <f>E47*$D$7</f>
        <v>2823.0572120054458</v>
      </c>
      <c r="F50" s="16">
        <f>F47*$D$7</f>
        <v>2850.3300828139822</v>
      </c>
      <c r="G50" s="16">
        <f>G47*$D$7</f>
        <v>2869.2042532055548</v>
      </c>
    </row>
    <row r="51" spans="1:7" x14ac:dyDescent="0.2">
      <c r="A51" s="2"/>
      <c r="B51" s="1"/>
      <c r="C51" s="2"/>
      <c r="D51" s="2"/>
      <c r="E51" s="2"/>
      <c r="F51" s="2"/>
      <c r="G51" s="2"/>
    </row>
    <row r="52" spans="1:7" x14ac:dyDescent="0.2">
      <c r="A52" s="2"/>
      <c r="B52" s="1" t="s">
        <v>67</v>
      </c>
      <c r="C52" s="2"/>
      <c r="D52" s="2"/>
      <c r="E52" s="2"/>
      <c r="F52" s="2"/>
      <c r="G52" s="2"/>
    </row>
    <row r="53" spans="1:7" x14ac:dyDescent="0.2">
      <c r="A53" s="4">
        <v>39</v>
      </c>
      <c r="B53" s="5" t="s">
        <v>10</v>
      </c>
      <c r="C53" s="6">
        <f>(('Løntabel oktober 2017'!C50/37*$D$4))+($D$64*((37-$D$4)/37))</f>
        <v>28935.432334128302</v>
      </c>
      <c r="D53" s="6">
        <f>(('Løntabel oktober 2017'!D50/37*$D$4))+($D$64*((37-$D$4)/37))</f>
        <v>29020.209184732124</v>
      </c>
      <c r="E53" s="6">
        <f>(('Løntabel oktober 2017'!E50/37*$D$4))+($D$64*((37-$D$4)/37))</f>
        <v>29078.861898522267</v>
      </c>
      <c r="F53" s="6">
        <f>(('Løntabel oktober 2017'!F50/37*$D$4))+($D$64*((37-$D$4)/37))</f>
        <v>29163.645297182306</v>
      </c>
      <c r="G53" s="6">
        <f>(('Løntabel oktober 2017'!G50/37*$D$4))+($D$64*((37-$D$4)/37))</f>
        <v>29222.390724094224</v>
      </c>
    </row>
    <row r="54" spans="1:7" x14ac:dyDescent="0.2">
      <c r="A54" s="2"/>
      <c r="B54" s="2" t="s">
        <v>16</v>
      </c>
      <c r="C54" s="16">
        <f>C53*$D$6</f>
        <v>1591.4487783770567</v>
      </c>
      <c r="D54" s="16">
        <f>D53*$D$6</f>
        <v>1596.1115051602669</v>
      </c>
      <c r="E54" s="16">
        <f>E53*$D$6</f>
        <v>1599.3374044187246</v>
      </c>
      <c r="F54" s="16">
        <f>F53*$D$6</f>
        <v>1604.0004913450268</v>
      </c>
      <c r="G54" s="16">
        <f>G53*$D$6</f>
        <v>1607.2314898251823</v>
      </c>
    </row>
    <row r="55" spans="1:7" x14ac:dyDescent="0.2">
      <c r="A55" s="2"/>
      <c r="B55" s="2" t="s">
        <v>22</v>
      </c>
      <c r="C55" s="16">
        <f>C53-C54</f>
        <v>27343.983555751245</v>
      </c>
      <c r="D55" s="16">
        <f>D53-D54</f>
        <v>27424.097679571856</v>
      </c>
      <c r="E55" s="16">
        <f>E53-E54</f>
        <v>27479.524494103542</v>
      </c>
      <c r="F55" s="16">
        <f>F53-F54</f>
        <v>27559.644805837277</v>
      </c>
      <c r="G55" s="16">
        <f>G53-G54</f>
        <v>27615.159234269042</v>
      </c>
    </row>
    <row r="56" spans="1:7" x14ac:dyDescent="0.2">
      <c r="A56" s="2"/>
      <c r="B56" s="2" t="s">
        <v>27</v>
      </c>
      <c r="C56" s="16">
        <f>C53*$D$7</f>
        <v>3182.8975567541133</v>
      </c>
      <c r="D56" s="16">
        <f>D53*$D$7</f>
        <v>3192.2230103205338</v>
      </c>
      <c r="E56" s="16">
        <f>E53*$D$7</f>
        <v>3198.6748088374493</v>
      </c>
      <c r="F56" s="16">
        <f>F53*$D$7</f>
        <v>3208.0009826900537</v>
      </c>
      <c r="G56" s="16">
        <f>G53*$D$7</f>
        <v>3214.4629796503646</v>
      </c>
    </row>
    <row r="57" spans="1:7" x14ac:dyDescent="0.2">
      <c r="A57" s="2" t="s">
        <v>28</v>
      </c>
      <c r="E57" s="10"/>
    </row>
    <row r="64" spans="1:7" x14ac:dyDescent="0.2">
      <c r="A64" s="31" t="s">
        <v>84</v>
      </c>
      <c r="B64" s="31"/>
      <c r="C64" s="31"/>
      <c r="D64" s="32">
        <v>250.06720410822919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workbookViewId="0">
      <selection activeCell="D6" sqref="D6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3.42578125" style="14" customWidth="1"/>
    <col min="4" max="4" width="12" style="14" bestFit="1" customWidth="1"/>
    <col min="5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71</v>
      </c>
    </row>
    <row r="3" spans="1:15" x14ac:dyDescent="0.2">
      <c r="F3" s="2"/>
    </row>
    <row r="4" spans="1:15" ht="13.5" thickBot="1" x14ac:dyDescent="0.25">
      <c r="A4" s="25" t="s">
        <v>77</v>
      </c>
    </row>
    <row r="5" spans="1:15" ht="13.5" thickBot="1" x14ac:dyDescent="0.25">
      <c r="A5" s="14" t="s">
        <v>78</v>
      </c>
      <c r="D5" s="26"/>
    </row>
    <row r="6" spans="1:15" ht="13.5" thickBot="1" x14ac:dyDescent="0.25">
      <c r="A6" s="14" t="s">
        <v>79</v>
      </c>
      <c r="D6" s="27">
        <f>+D5*(100%+D7)</f>
        <v>0</v>
      </c>
    </row>
    <row r="7" spans="1:15" x14ac:dyDescent="0.2">
      <c r="A7" s="14" t="s">
        <v>80</v>
      </c>
      <c r="D7" s="24">
        <f>+E63</f>
        <v>2.0299999999999999E-2</v>
      </c>
      <c r="F7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C14" s="2"/>
      <c r="D14" s="2"/>
      <c r="E14" s="2"/>
      <c r="F14" s="2"/>
      <c r="G14" s="2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1352.2933459304659</v>
      </c>
      <c r="D16" s="16">
        <f t="shared" ref="D16:G16" si="0">D15*$D$9</f>
        <v>1374.4388005369879</v>
      </c>
      <c r="E16" s="16">
        <f t="shared" si="0"/>
        <v>1389.7712210307664</v>
      </c>
      <c r="F16" s="16">
        <f t="shared" si="0"/>
        <v>1411.9173077851053</v>
      </c>
      <c r="G16" s="16">
        <f t="shared" si="0"/>
        <v>1427.2503728437418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23234.858398259821</v>
      </c>
      <c r="D17" s="16">
        <f>D15-D16</f>
        <v>23615.357572862791</v>
      </c>
      <c r="E17" s="16">
        <f>E15-E16</f>
        <v>23878.796434074076</v>
      </c>
      <c r="F17" s="16">
        <f>F15-F16</f>
        <v>24259.306470125903</v>
      </c>
      <c r="G17" s="16">
        <f>G15-G16</f>
        <v>24522.756406133383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2704.5866918609318</v>
      </c>
      <c r="D18" s="16">
        <f>D15*$D$10</f>
        <v>2748.8776010739757</v>
      </c>
      <c r="E18" s="16">
        <f>E15*$D$10</f>
        <v>2779.5424420615327</v>
      </c>
      <c r="F18" s="16">
        <f>F15*$D$10</f>
        <v>2823.8346155702106</v>
      </c>
      <c r="G18" s="16">
        <f>G15*$D$10</f>
        <v>2854.5007456874837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1459.5390758222218</v>
      </c>
      <c r="D22" s="16">
        <f t="shared" ref="D22:G22" si="1">D21*$D$9</f>
        <v>1481.5481709495361</v>
      </c>
      <c r="E22" s="16">
        <f t="shared" si="1"/>
        <v>1496.7880560965416</v>
      </c>
      <c r="F22" s="16">
        <f t="shared" si="1"/>
        <v>1518.7971512238557</v>
      </c>
      <c r="G22" s="16">
        <f t="shared" si="1"/>
        <v>1534.0311288173018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25077.535030036357</v>
      </c>
      <c r="D23" s="16">
        <f>D21-D22</f>
        <v>25455.691300860213</v>
      </c>
      <c r="E23" s="16">
        <f>E21-E22</f>
        <v>25717.540236567849</v>
      </c>
      <c r="F23" s="16">
        <f>F21-F22</f>
        <v>26095.696507391705</v>
      </c>
      <c r="G23" s="16">
        <f>G21-G22</f>
        <v>26357.443940588186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2919.0781516444436</v>
      </c>
      <c r="D24" s="16">
        <f>D21*$D$10</f>
        <v>2963.0963418990723</v>
      </c>
      <c r="E24" s="16">
        <f>E21*$D$10</f>
        <v>2993.5761121930832</v>
      </c>
      <c r="F24" s="16">
        <f>F21*$D$10</f>
        <v>3037.5943024477115</v>
      </c>
      <c r="G24" s="16">
        <f>G21*$D$10</f>
        <v>3068.0622576346036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1483.0632763126612</v>
      </c>
      <c r="D27" s="16">
        <f t="shared" ref="D27:G27" si="2">D26*$D$9</f>
        <v>1504.3834612933149</v>
      </c>
      <c r="E27" s="16">
        <f t="shared" si="2"/>
        <v>1519.1419168968921</v>
      </c>
      <c r="F27" s="16">
        <f t="shared" si="2"/>
        <v>1540.4732542926502</v>
      </c>
      <c r="G27" s="16">
        <f t="shared" si="2"/>
        <v>1555.2311178711072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25481.723565735723</v>
      </c>
      <c r="D28" s="16">
        <f>D26-D27</f>
        <v>25848.043107676047</v>
      </c>
      <c r="E28" s="16">
        <f>E26-E27</f>
        <v>26101.620208501143</v>
      </c>
      <c r="F28" s="16">
        <f>F26-F27</f>
        <v>26468.131369210078</v>
      </c>
      <c r="G28" s="16">
        <f>G26-G27</f>
        <v>26721.698297967207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2966.1265526253223</v>
      </c>
      <c r="D29" s="16">
        <f>D26*$D$10</f>
        <v>3008.7669225866298</v>
      </c>
      <c r="E29" s="16">
        <f>E26*$D$10</f>
        <v>3038.2838337937842</v>
      </c>
      <c r="F29" s="16">
        <f>F26*$D$10</f>
        <v>3080.9465085853003</v>
      </c>
      <c r="G29" s="16">
        <f>G26*$D$10</f>
        <v>3110.4622357422145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1507.1285414899728</v>
      </c>
      <c r="D32" s="16">
        <f t="shared" ref="D32:G32" si="3">D31*$D$9</f>
        <v>1527.721301960491</v>
      </c>
      <c r="E32" s="16">
        <f t="shared" si="3"/>
        <v>1541.9704819470967</v>
      </c>
      <c r="F32" s="16">
        <f t="shared" si="3"/>
        <v>1562.5587861217932</v>
      </c>
      <c r="G32" s="16">
        <f t="shared" si="3"/>
        <v>1576.8084794078627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25895.208576509533</v>
      </c>
      <c r="D33" s="16">
        <f>D31-D32</f>
        <v>26249.029642775709</v>
      </c>
      <c r="E33" s="16">
        <f>E31-E32</f>
        <v>26493.856462545569</v>
      </c>
      <c r="F33" s="16">
        <f>F31-F32</f>
        <v>26847.600961547174</v>
      </c>
      <c r="G33" s="16">
        <f>G31-G32</f>
        <v>27092.436600735095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3014.2570829799456</v>
      </c>
      <c r="D34" s="16">
        <f>D31*$D$10</f>
        <v>3055.442603920982</v>
      </c>
      <c r="E34" s="16">
        <f>E31*$D$10</f>
        <v>3083.9409638941934</v>
      </c>
      <c r="F34" s="16">
        <f>F31*$D$10</f>
        <v>3125.1175722435864</v>
      </c>
      <c r="G34" s="16">
        <f>G31*$D$10</f>
        <v>3153.6169588157254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1556.9046290840051</v>
      </c>
      <c r="D37" s="16">
        <f t="shared" ref="D37:G37" si="4">D36*$D$9</f>
        <v>1575.8623927050996</v>
      </c>
      <c r="E37" s="16">
        <f t="shared" si="4"/>
        <v>1588.9858514592531</v>
      </c>
      <c r="F37" s="16">
        <f t="shared" si="4"/>
        <v>1607.9436150803474</v>
      </c>
      <c r="G37" s="16">
        <f t="shared" si="4"/>
        <v>1621.0621042392131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26750.45226335245</v>
      </c>
      <c r="D38" s="16">
        <f>D36-D37</f>
        <v>27076.181111023983</v>
      </c>
      <c r="E38" s="16">
        <f>E36-E37</f>
        <v>27301.665993254439</v>
      </c>
      <c r="F38" s="16">
        <f>F36-F37</f>
        <v>27627.394840925968</v>
      </c>
      <c r="G38" s="16">
        <f>G36-G37</f>
        <v>27852.794336473755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3113.8092581680103</v>
      </c>
      <c r="D39" s="16">
        <f>D36*$D$10</f>
        <v>3151.7247854101993</v>
      </c>
      <c r="E39" s="16">
        <f>E36*$D$10</f>
        <v>3177.9717029185063</v>
      </c>
      <c r="F39" s="16">
        <f>F36*$D$10</f>
        <v>3215.8872301606948</v>
      </c>
      <c r="G39" s="16">
        <f>G36*$D$10</f>
        <v>3242.1242084784262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">
      <c r="A41" s="2"/>
      <c r="B41" s="2" t="s">
        <v>16</v>
      </c>
      <c r="C41" s="16">
        <f>C40*$D$9</f>
        <v>1582.6322238848195</v>
      </c>
      <c r="D41" s="16">
        <f t="shared" ref="D41:G41" si="5">D40*$D$9</f>
        <v>1600.69297555661</v>
      </c>
      <c r="E41" s="16">
        <f t="shared" si="5"/>
        <v>1613.1933713016547</v>
      </c>
      <c r="F41" s="16">
        <f t="shared" si="5"/>
        <v>1631.2491533781583</v>
      </c>
      <c r="G41" s="16">
        <f t="shared" si="5"/>
        <v>1643.7545187184908</v>
      </c>
    </row>
    <row r="42" spans="1:15" x14ac:dyDescent="0.2">
      <c r="A42" s="2"/>
      <c r="B42" s="2" t="s">
        <v>22</v>
      </c>
      <c r="C42" s="16">
        <f>C40-C41</f>
        <v>27192.499119475535</v>
      </c>
      <c r="D42" s="16">
        <f>D40-D41</f>
        <v>27502.815670927208</v>
      </c>
      <c r="E42" s="16">
        <f>E40-E41</f>
        <v>27717.595197819337</v>
      </c>
      <c r="F42" s="16">
        <f>F40-F41</f>
        <v>28027.826362588359</v>
      </c>
      <c r="G42" s="16">
        <f>G40-G41</f>
        <v>28242.691276163157</v>
      </c>
    </row>
    <row r="43" spans="1:15" x14ac:dyDescent="0.2">
      <c r="A43" s="2"/>
      <c r="B43" s="2" t="s">
        <v>27</v>
      </c>
      <c r="C43" s="16">
        <f>C40*$D$10</f>
        <v>3165.264447769639</v>
      </c>
      <c r="D43" s="16">
        <f>D40*$D$10</f>
        <v>3201.38595111322</v>
      </c>
      <c r="E43" s="16">
        <f>E40*$D$10</f>
        <v>3226.3867426033094</v>
      </c>
      <c r="F43" s="16">
        <f>F40*$D$10</f>
        <v>3262.4983067563167</v>
      </c>
      <c r="G43" s="16">
        <f>G40*$D$10</f>
        <v>3287.5090374369815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">
      <c r="A45" s="2"/>
      <c r="B45" s="2" t="s">
        <v>16</v>
      </c>
      <c r="C45" s="16">
        <f>C44*$D$9</f>
        <v>1608.9173689871727</v>
      </c>
      <c r="D45" s="16">
        <f t="shared" ref="D45:G45" si="6">D44*$D$9</f>
        <v>1626.0161695409447</v>
      </c>
      <c r="E45" s="16">
        <f t="shared" si="6"/>
        <v>1637.8599575086942</v>
      </c>
      <c r="F45" s="16">
        <f t="shared" si="6"/>
        <v>1654.9584712930389</v>
      </c>
      <c r="G45" s="16">
        <f t="shared" si="6"/>
        <v>1666.7972896655012</v>
      </c>
    </row>
    <row r="46" spans="1:15" x14ac:dyDescent="0.2">
      <c r="A46" s="2"/>
      <c r="B46" s="2" t="s">
        <v>22</v>
      </c>
      <c r="C46" s="16">
        <f>C44-C45</f>
        <v>27644.125703506877</v>
      </c>
      <c r="D46" s="16">
        <f>D44-D45</f>
        <v>27937.914185748959</v>
      </c>
      <c r="E46" s="16">
        <f>E44-E45</f>
        <v>28141.411997194835</v>
      </c>
      <c r="F46" s="16">
        <f>F44-F45</f>
        <v>28435.195552216759</v>
      </c>
      <c r="G46" s="16">
        <f>G44-G45</f>
        <v>28638.607976979976</v>
      </c>
      <c r="O46" s="2"/>
    </row>
    <row r="47" spans="1:15" x14ac:dyDescent="0.2">
      <c r="A47" s="2"/>
      <c r="B47" s="2" t="s">
        <v>27</v>
      </c>
      <c r="C47" s="16">
        <f>C44*$D$10</f>
        <v>3217.8347379743454</v>
      </c>
      <c r="D47" s="16">
        <f>D44*$D$10</f>
        <v>3252.0323390818894</v>
      </c>
      <c r="E47" s="16">
        <f>E44*$D$10</f>
        <v>3275.7199150173883</v>
      </c>
      <c r="F47" s="16">
        <f>F44*$D$10</f>
        <v>3309.9169425860778</v>
      </c>
      <c r="G47" s="16">
        <f>G44*$D$10</f>
        <v>3333.5945793310025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  <c r="O49" s="17"/>
    </row>
    <row r="50" spans="1:15" x14ac:dyDescent="0.2">
      <c r="A50" s="2"/>
      <c r="B50" s="2" t="s">
        <v>16</v>
      </c>
      <c r="C50" s="16">
        <f>C49*$D$9</f>
        <v>1635.7981966639991</v>
      </c>
      <c r="D50" s="16">
        <f t="shared" ref="D50:G50" si="7">D49*$D$9</f>
        <v>1651.8853978074387</v>
      </c>
      <c r="E50" s="16">
        <f t="shared" si="7"/>
        <v>1663.0185336491468</v>
      </c>
      <c r="F50" s="16">
        <f t="shared" si="7"/>
        <v>1679.1057347925862</v>
      </c>
      <c r="G50" s="16">
        <f t="shared" si="7"/>
        <v>1690.2388706342942</v>
      </c>
      <c r="O50" s="17"/>
    </row>
    <row r="51" spans="1:15" x14ac:dyDescent="0.2">
      <c r="A51" s="2"/>
      <c r="B51" s="2" t="s">
        <v>22</v>
      </c>
      <c r="C51" s="16">
        <f>C49-C50</f>
        <v>28105.987197226892</v>
      </c>
      <c r="D51" s="16">
        <f>D49-D50</f>
        <v>28382.394562327809</v>
      </c>
      <c r="E51" s="16">
        <f>E49-E50</f>
        <v>28573.682078153521</v>
      </c>
      <c r="F51" s="16">
        <f>F49-F50</f>
        <v>28850.089443254437</v>
      </c>
      <c r="G51" s="16">
        <f>G49-G50</f>
        <v>29041.376959080146</v>
      </c>
      <c r="O51" s="13"/>
    </row>
    <row r="52" spans="1:15" x14ac:dyDescent="0.2">
      <c r="A52" s="2"/>
      <c r="B52" s="2" t="s">
        <v>27</v>
      </c>
      <c r="C52" s="16">
        <f>C49*$D$10</f>
        <v>3271.5963933279982</v>
      </c>
      <c r="D52" s="16">
        <f>D49*$D$10</f>
        <v>3303.7707956148774</v>
      </c>
      <c r="E52" s="16">
        <f>E49*$D$10</f>
        <v>3326.0370672982936</v>
      </c>
      <c r="F52" s="16">
        <f>F49*$D$10</f>
        <v>3358.2114695851724</v>
      </c>
      <c r="G52" s="16">
        <f>G49*$D$10</f>
        <v>3380.4777412685885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  <c r="O55" s="17"/>
    </row>
    <row r="56" spans="1:15" x14ac:dyDescent="0.2">
      <c r="A56" s="2"/>
      <c r="B56" s="2" t="s">
        <v>16</v>
      </c>
      <c r="C56" s="16">
        <f>C55*$D$9</f>
        <v>1875.2742967529186</v>
      </c>
      <c r="D56" s="16">
        <f t="shared" ref="D56:G56" si="8">D55*$D$9</f>
        <v>1880.7750175362203</v>
      </c>
      <c r="E56" s="16">
        <f t="shared" si="8"/>
        <v>1884.5806814579694</v>
      </c>
      <c r="F56" s="16">
        <f t="shared" si="8"/>
        <v>1890.0818271099549</v>
      </c>
      <c r="G56" s="16">
        <f t="shared" si="8"/>
        <v>1893.8935066950858</v>
      </c>
      <c r="O56" s="17"/>
    </row>
    <row r="57" spans="1:15" x14ac:dyDescent="0.2">
      <c r="A57" s="2"/>
      <c r="B57" s="2" t="s">
        <v>22</v>
      </c>
      <c r="C57" s="16">
        <f>C55-C56</f>
        <v>32220.622007845603</v>
      </c>
      <c r="D57" s="16">
        <f>D55-D56</f>
        <v>32315.13439221324</v>
      </c>
      <c r="E57" s="16">
        <f>E55-E56</f>
        <v>32380.522617777839</v>
      </c>
      <c r="F57" s="16">
        <f>F55-F56</f>
        <v>32475.04230216195</v>
      </c>
      <c r="G57" s="16">
        <f>G55-G56</f>
        <v>32540.533887761019</v>
      </c>
    </row>
    <row r="58" spans="1:15" x14ac:dyDescent="0.2">
      <c r="A58" s="2"/>
      <c r="B58" s="2" t="s">
        <v>27</v>
      </c>
      <c r="C58" s="16">
        <f>C55*$D$10</f>
        <v>3750.5485935058373</v>
      </c>
      <c r="D58" s="16">
        <f>D55*$D$10</f>
        <v>3761.5500350724406</v>
      </c>
      <c r="E58" s="16">
        <f>E55*$D$10</f>
        <v>3769.1613629159388</v>
      </c>
      <c r="F58" s="16">
        <f>F55*$D$10</f>
        <v>3780.1636542199099</v>
      </c>
      <c r="G58" s="16">
        <f>G55*$D$10</f>
        <v>3787.7870133901715</v>
      </c>
    </row>
    <row r="59" spans="1:15" x14ac:dyDescent="0.2">
      <c r="A59" s="2" t="s">
        <v>28</v>
      </c>
      <c r="E59" s="10"/>
      <c r="O59" s="2"/>
    </row>
    <row r="60" spans="1:15" x14ac:dyDescent="0.2">
      <c r="C60" s="20"/>
      <c r="D60" s="20"/>
      <c r="E60" s="20"/>
      <c r="F60" s="20"/>
      <c r="G60" s="20"/>
    </row>
    <row r="61" spans="1:15" x14ac:dyDescent="0.2">
      <c r="A61" s="25" t="s">
        <v>70</v>
      </c>
      <c r="D61" s="16">
        <v>2.2999999999999998</v>
      </c>
      <c r="F61" s="2"/>
    </row>
    <row r="62" spans="1:15" x14ac:dyDescent="0.2">
      <c r="A62" s="14" t="s">
        <v>81</v>
      </c>
      <c r="D62" s="16">
        <v>-0.27</v>
      </c>
      <c r="F62" s="2"/>
    </row>
    <row r="63" spans="1:15" x14ac:dyDescent="0.2">
      <c r="A63" s="14" t="s">
        <v>69</v>
      </c>
      <c r="D63" s="18">
        <f>+D61+D62</f>
        <v>2.0299999999999998</v>
      </c>
      <c r="E63" s="24">
        <f>+D63/100</f>
        <v>2.0299999999999999E-2</v>
      </c>
      <c r="F63" s="2"/>
    </row>
    <row r="64" spans="1:15" x14ac:dyDescent="0.2">
      <c r="C64" s="20"/>
      <c r="D64" s="20"/>
      <c r="E64" s="20"/>
      <c r="F64" s="20"/>
      <c r="G64" s="20"/>
    </row>
    <row r="65" spans="3:7" x14ac:dyDescent="0.2">
      <c r="C65" s="20"/>
      <c r="D65" s="20"/>
      <c r="E65" s="20"/>
      <c r="F65" s="20"/>
      <c r="G65" s="20"/>
    </row>
    <row r="66" spans="3:7" x14ac:dyDescent="0.2">
      <c r="C66" s="20"/>
      <c r="D66" s="20"/>
      <c r="E66" s="20"/>
      <c r="F66" s="20"/>
      <c r="G66" s="20"/>
    </row>
    <row r="67" spans="3:7" x14ac:dyDescent="0.2">
      <c r="C67" s="20"/>
      <c r="D67" s="20"/>
      <c r="E67" s="20"/>
      <c r="F67" s="20"/>
      <c r="G67" s="20"/>
    </row>
    <row r="68" spans="3:7" x14ac:dyDescent="0.2">
      <c r="C68" s="20"/>
      <c r="D68" s="20"/>
      <c r="E68" s="20"/>
      <c r="F68" s="20"/>
      <c r="G68" s="20"/>
    </row>
    <row r="69" spans="3:7" x14ac:dyDescent="0.2">
      <c r="C69" s="20"/>
      <c r="D69" s="20"/>
      <c r="E69" s="20"/>
      <c r="F69" s="20"/>
      <c r="G69" s="20"/>
    </row>
    <row r="70" spans="3:7" x14ac:dyDescent="0.2">
      <c r="C70" s="20"/>
      <c r="D70" s="20"/>
      <c r="E70" s="20"/>
      <c r="F70" s="20"/>
      <c r="G70" s="20"/>
    </row>
    <row r="71" spans="3:7" x14ac:dyDescent="0.2">
      <c r="C71" s="20"/>
      <c r="D71" s="20"/>
      <c r="E71" s="20"/>
      <c r="F71" s="20"/>
      <c r="G71" s="20"/>
    </row>
    <row r="72" spans="3:7" x14ac:dyDescent="0.2">
      <c r="C72" s="20"/>
      <c r="D72" s="20"/>
      <c r="E72" s="20"/>
      <c r="F72" s="20"/>
      <c r="G72" s="20"/>
    </row>
    <row r="73" spans="3:7" x14ac:dyDescent="0.2">
      <c r="C73" s="20"/>
      <c r="D73" s="20"/>
      <c r="E73" s="20"/>
      <c r="F73" s="20"/>
      <c r="G73" s="20"/>
    </row>
    <row r="74" spans="3:7" x14ac:dyDescent="0.2">
      <c r="C74" s="20"/>
      <c r="D74" s="20"/>
      <c r="E74" s="20"/>
      <c r="F74" s="20"/>
      <c r="G74" s="20"/>
    </row>
    <row r="75" spans="3:7" x14ac:dyDescent="0.2">
      <c r="C75" s="20"/>
      <c r="D75" s="20"/>
      <c r="E75" s="20"/>
      <c r="F75" s="20"/>
      <c r="G75" s="20"/>
    </row>
    <row r="76" spans="3:7" x14ac:dyDescent="0.2">
      <c r="C76" s="20"/>
      <c r="D76" s="20"/>
      <c r="E76" s="20"/>
      <c r="F76" s="20"/>
      <c r="G76" s="20"/>
    </row>
    <row r="77" spans="3:7" x14ac:dyDescent="0.2">
      <c r="C77" s="20"/>
      <c r="D77" s="20"/>
      <c r="E77" s="20"/>
      <c r="F77" s="20"/>
      <c r="G77" s="20"/>
    </row>
    <row r="78" spans="3:7" x14ac:dyDescent="0.2">
      <c r="C78" s="20"/>
      <c r="D78" s="20"/>
      <c r="E78" s="20"/>
      <c r="F78" s="20"/>
      <c r="G78" s="20"/>
    </row>
    <row r="79" spans="3:7" x14ac:dyDescent="0.2">
      <c r="C79" s="20"/>
      <c r="D79" s="20"/>
      <c r="E79" s="20"/>
      <c r="F79" s="20"/>
      <c r="G79" s="20"/>
    </row>
    <row r="80" spans="3:7" x14ac:dyDescent="0.2">
      <c r="C80" s="20"/>
      <c r="D80" s="20"/>
      <c r="E80" s="20"/>
      <c r="F80" s="20"/>
      <c r="G80" s="20"/>
    </row>
    <row r="81" spans="3:7" x14ac:dyDescent="0.2">
      <c r="C81" s="20"/>
      <c r="D81" s="20"/>
      <c r="E81" s="20"/>
      <c r="F81" s="20"/>
      <c r="G81" s="20"/>
    </row>
    <row r="82" spans="3:7" x14ac:dyDescent="0.2">
      <c r="C82" s="20"/>
      <c r="D82" s="20"/>
      <c r="E82" s="20"/>
      <c r="F82" s="20"/>
      <c r="G82" s="20"/>
    </row>
    <row r="83" spans="3:7" x14ac:dyDescent="0.2">
      <c r="C83" s="20"/>
      <c r="D83" s="20"/>
      <c r="E83" s="20"/>
      <c r="F83" s="20"/>
      <c r="G83" s="20"/>
    </row>
    <row r="84" spans="3:7" x14ac:dyDescent="0.2">
      <c r="C84" s="20"/>
      <c r="D84" s="20"/>
      <c r="E84" s="20"/>
      <c r="F84" s="20"/>
      <c r="G84" s="20"/>
    </row>
    <row r="85" spans="3:7" x14ac:dyDescent="0.2">
      <c r="C85" s="20"/>
      <c r="D85" s="20"/>
      <c r="E85" s="20"/>
      <c r="F85" s="20"/>
      <c r="G85" s="20"/>
    </row>
    <row r="86" spans="3:7" x14ac:dyDescent="0.2">
      <c r="C86" s="20"/>
      <c r="D86" s="20"/>
      <c r="E86" s="20"/>
      <c r="F86" s="20"/>
      <c r="G86" s="20"/>
    </row>
    <row r="87" spans="3:7" x14ac:dyDescent="0.2">
      <c r="C87" s="20"/>
      <c r="D87" s="20"/>
      <c r="E87" s="20"/>
      <c r="F87" s="20"/>
      <c r="G87" s="20"/>
    </row>
    <row r="88" spans="3:7" x14ac:dyDescent="0.2">
      <c r="C88" s="20"/>
      <c r="D88" s="20"/>
      <c r="E88" s="20"/>
      <c r="F88" s="20"/>
      <c r="G88" s="20"/>
    </row>
    <row r="89" spans="3:7" x14ac:dyDescent="0.2">
      <c r="C89" s="20"/>
      <c r="D89" s="20"/>
      <c r="E89" s="20"/>
      <c r="F89" s="20"/>
      <c r="G89" s="20"/>
    </row>
    <row r="90" spans="3:7" x14ac:dyDescent="0.2">
      <c r="C90" s="20"/>
      <c r="D90" s="20"/>
      <c r="E90" s="20"/>
      <c r="F90" s="20"/>
      <c r="G90" s="20"/>
    </row>
    <row r="91" spans="3:7" x14ac:dyDescent="0.2">
      <c r="C91" s="20"/>
      <c r="D91" s="20"/>
      <c r="E91" s="20"/>
      <c r="F91" s="20"/>
      <c r="G91" s="20"/>
    </row>
    <row r="92" spans="3:7" x14ac:dyDescent="0.2">
      <c r="C92" s="20"/>
      <c r="D92" s="20"/>
      <c r="E92" s="20"/>
      <c r="F92" s="20"/>
      <c r="G92" s="20"/>
    </row>
    <row r="93" spans="3:7" x14ac:dyDescent="0.2">
      <c r="C93" s="20"/>
      <c r="D93" s="20"/>
      <c r="E93" s="20"/>
      <c r="F93" s="20"/>
      <c r="G93" s="20"/>
    </row>
    <row r="94" spans="3:7" x14ac:dyDescent="0.2">
      <c r="C94" s="20"/>
      <c r="D94" s="20"/>
      <c r="E94" s="20"/>
      <c r="F94" s="20"/>
      <c r="G94" s="20"/>
    </row>
    <row r="95" spans="3:7" x14ac:dyDescent="0.2">
      <c r="C95" s="20"/>
      <c r="D95" s="20"/>
      <c r="E95" s="20"/>
      <c r="F95" s="20"/>
      <c r="G95" s="20"/>
    </row>
    <row r="96" spans="3:7" x14ac:dyDescent="0.2">
      <c r="C96" s="20"/>
      <c r="D96" s="20"/>
      <c r="E96" s="20"/>
      <c r="F96" s="20"/>
      <c r="G96" s="20"/>
    </row>
    <row r="97" spans="3:7" x14ac:dyDescent="0.2">
      <c r="C97" s="20"/>
      <c r="D97" s="20"/>
      <c r="E97" s="20"/>
      <c r="F97" s="20"/>
      <c r="G97" s="20"/>
    </row>
    <row r="98" spans="3:7" x14ac:dyDescent="0.2">
      <c r="C98" s="20"/>
      <c r="D98" s="20"/>
      <c r="E98" s="20"/>
      <c r="F98" s="20"/>
      <c r="G98" s="20"/>
    </row>
    <row r="99" spans="3:7" x14ac:dyDescent="0.2">
      <c r="C99" s="20"/>
      <c r="D99" s="20"/>
      <c r="E99" s="20"/>
      <c r="F99" s="20"/>
      <c r="G99" s="20"/>
    </row>
    <row r="100" spans="3:7" x14ac:dyDescent="0.2">
      <c r="C100" s="20"/>
      <c r="D100" s="20"/>
      <c r="E100" s="20"/>
      <c r="F100" s="20"/>
      <c r="G100" s="20"/>
    </row>
    <row r="101" spans="3:7" x14ac:dyDescent="0.2">
      <c r="C101" s="20"/>
      <c r="D101" s="20"/>
      <c r="E101" s="20"/>
      <c r="F101" s="20"/>
      <c r="G101" s="20"/>
    </row>
    <row r="102" spans="3:7" x14ac:dyDescent="0.2">
      <c r="C102" s="20"/>
      <c r="D102" s="20"/>
      <c r="E102" s="20"/>
      <c r="F102" s="20"/>
      <c r="G102" s="20"/>
    </row>
    <row r="103" spans="3:7" x14ac:dyDescent="0.2">
      <c r="C103" s="20"/>
      <c r="D103" s="20"/>
      <c r="E103" s="20"/>
      <c r="F103" s="20"/>
      <c r="G103" s="20"/>
    </row>
    <row r="104" spans="3:7" x14ac:dyDescent="0.2">
      <c r="C104" s="20"/>
      <c r="D104" s="20"/>
      <c r="E104" s="20"/>
      <c r="F104" s="20"/>
      <c r="G104" s="20"/>
    </row>
    <row r="105" spans="3:7" x14ac:dyDescent="0.2">
      <c r="C105" s="20"/>
      <c r="D105" s="20"/>
      <c r="E105" s="20"/>
      <c r="F105" s="20"/>
      <c r="G105" s="20"/>
    </row>
    <row r="106" spans="3:7" x14ac:dyDescent="0.2">
      <c r="C106" s="20"/>
      <c r="D106" s="20"/>
      <c r="E106" s="20"/>
      <c r="F106" s="20"/>
      <c r="G106" s="20"/>
    </row>
    <row r="107" spans="3:7" x14ac:dyDescent="0.2">
      <c r="C107" s="20"/>
      <c r="D107" s="20"/>
      <c r="E107" s="20"/>
      <c r="F107" s="20"/>
      <c r="G107" s="20"/>
    </row>
    <row r="108" spans="3:7" x14ac:dyDescent="0.2">
      <c r="C108" s="20"/>
      <c r="D108" s="20"/>
      <c r="E108" s="20"/>
      <c r="F108" s="20"/>
      <c r="G108" s="20"/>
    </row>
    <row r="109" spans="3:7" x14ac:dyDescent="0.2">
      <c r="C109" s="20"/>
      <c r="D109" s="20"/>
      <c r="E109" s="20"/>
      <c r="F109" s="20"/>
      <c r="G109" s="20"/>
    </row>
    <row r="110" spans="3:7" x14ac:dyDescent="0.2">
      <c r="C110" s="20"/>
      <c r="D110" s="20"/>
      <c r="E110" s="20"/>
      <c r="F110" s="20"/>
      <c r="G110" s="20"/>
    </row>
    <row r="111" spans="3:7" x14ac:dyDescent="0.2">
      <c r="C111" s="20"/>
      <c r="D111" s="20"/>
      <c r="E111" s="20"/>
      <c r="F111" s="20"/>
      <c r="G111" s="20"/>
    </row>
    <row r="112" spans="3:7" x14ac:dyDescent="0.2">
      <c r="C112" s="20"/>
      <c r="D112" s="20"/>
      <c r="E112" s="20"/>
      <c r="F112" s="20"/>
      <c r="G112" s="20"/>
    </row>
    <row r="113" spans="3:7" x14ac:dyDescent="0.2">
      <c r="C113" s="20"/>
      <c r="D113" s="20"/>
      <c r="E113" s="20"/>
      <c r="F113" s="20"/>
      <c r="G113" s="20"/>
    </row>
    <row r="114" spans="3:7" x14ac:dyDescent="0.2">
      <c r="C114" s="20"/>
      <c r="D114" s="20"/>
      <c r="E114" s="20"/>
      <c r="F114" s="20"/>
      <c r="G114" s="20"/>
    </row>
    <row r="115" spans="3:7" x14ac:dyDescent="0.2">
      <c r="C115" s="20"/>
      <c r="D115" s="20"/>
      <c r="E115" s="20"/>
      <c r="F115" s="20"/>
      <c r="G115" s="20"/>
    </row>
    <row r="116" spans="3:7" x14ac:dyDescent="0.2">
      <c r="C116" s="20"/>
      <c r="D116" s="20"/>
      <c r="E116" s="20"/>
      <c r="F116" s="20"/>
      <c r="G116" s="20"/>
    </row>
    <row r="117" spans="3:7" x14ac:dyDescent="0.2">
      <c r="C117" s="20"/>
      <c r="D117" s="20"/>
      <c r="E117" s="20"/>
      <c r="F117" s="20"/>
      <c r="G117" s="20"/>
    </row>
    <row r="118" spans="3:7" x14ac:dyDescent="0.2">
      <c r="C118" s="20"/>
      <c r="D118" s="20"/>
      <c r="E118" s="20"/>
      <c r="F118" s="20"/>
      <c r="G118" s="20"/>
    </row>
    <row r="119" spans="3:7" x14ac:dyDescent="0.2">
      <c r="C119" s="20"/>
      <c r="D119" s="20"/>
      <c r="E119" s="20"/>
      <c r="F119" s="20"/>
      <c r="G119" s="20"/>
    </row>
    <row r="120" spans="3:7" x14ac:dyDescent="0.2">
      <c r="C120" s="20"/>
      <c r="D120" s="20"/>
      <c r="E120" s="20"/>
      <c r="F120" s="20"/>
      <c r="G120" s="20"/>
    </row>
    <row r="121" spans="3:7" x14ac:dyDescent="0.2">
      <c r="C121" s="20"/>
      <c r="D121" s="20"/>
      <c r="E121" s="20"/>
      <c r="F121" s="20"/>
      <c r="G121" s="20"/>
    </row>
    <row r="122" spans="3:7" x14ac:dyDescent="0.2">
      <c r="C122" s="20"/>
      <c r="D122" s="20"/>
      <c r="E122" s="20"/>
      <c r="F122" s="20"/>
      <c r="G122" s="20"/>
    </row>
    <row r="123" spans="3:7" x14ac:dyDescent="0.2">
      <c r="C123" s="20"/>
      <c r="D123" s="20"/>
      <c r="E123" s="20"/>
      <c r="F123" s="20"/>
      <c r="G123" s="20"/>
    </row>
    <row r="124" spans="3:7" x14ac:dyDescent="0.2">
      <c r="C124" s="20"/>
      <c r="D124" s="20"/>
      <c r="E124" s="20"/>
      <c r="F124" s="20"/>
      <c r="G124" s="20"/>
    </row>
    <row r="125" spans="3:7" x14ac:dyDescent="0.2">
      <c r="C125" s="20"/>
      <c r="D125" s="20"/>
      <c r="E125" s="20"/>
      <c r="F125" s="20"/>
      <c r="G125" s="20"/>
    </row>
    <row r="126" spans="3:7" x14ac:dyDescent="0.2">
      <c r="C126" s="20"/>
      <c r="D126" s="20"/>
      <c r="E126" s="20"/>
      <c r="F126" s="20"/>
      <c r="G126" s="20"/>
    </row>
    <row r="127" spans="3:7" x14ac:dyDescent="0.2">
      <c r="C127" s="20"/>
      <c r="D127" s="20"/>
      <c r="E127" s="20"/>
      <c r="F127" s="20"/>
      <c r="G127" s="20"/>
    </row>
    <row r="128" spans="3:7" x14ac:dyDescent="0.2">
      <c r="C128" s="20"/>
      <c r="D128" s="20"/>
      <c r="E128" s="20"/>
      <c r="F128" s="20"/>
      <c r="G128" s="20"/>
    </row>
    <row r="129" spans="3:7" x14ac:dyDescent="0.2">
      <c r="C129" s="20"/>
      <c r="D129" s="20"/>
      <c r="E129" s="20"/>
      <c r="F129" s="20"/>
      <c r="G129" s="20"/>
    </row>
    <row r="130" spans="3:7" x14ac:dyDescent="0.2">
      <c r="C130" s="20"/>
      <c r="D130" s="20"/>
      <c r="E130" s="20"/>
      <c r="F130" s="20"/>
      <c r="G130" s="20"/>
    </row>
    <row r="131" spans="3:7" x14ac:dyDescent="0.2">
      <c r="C131" s="20"/>
      <c r="D131" s="20"/>
      <c r="E131" s="20"/>
      <c r="F131" s="20"/>
      <c r="G131" s="20"/>
    </row>
    <row r="132" spans="3:7" x14ac:dyDescent="0.2">
      <c r="C132" s="20"/>
      <c r="D132" s="20"/>
      <c r="E132" s="20"/>
      <c r="F132" s="20"/>
      <c r="G132" s="20"/>
    </row>
    <row r="133" spans="3:7" x14ac:dyDescent="0.2">
      <c r="C133" s="20"/>
      <c r="D133" s="20"/>
      <c r="E133" s="20"/>
      <c r="F133" s="20"/>
      <c r="G133" s="20"/>
    </row>
    <row r="134" spans="3:7" x14ac:dyDescent="0.2">
      <c r="C134" s="20"/>
      <c r="D134" s="20"/>
      <c r="E134" s="20"/>
      <c r="F134" s="20"/>
      <c r="G134" s="20"/>
    </row>
    <row r="135" spans="3:7" x14ac:dyDescent="0.2">
      <c r="C135" s="20"/>
      <c r="D135" s="20"/>
      <c r="E135" s="20"/>
      <c r="F135" s="20"/>
      <c r="G135" s="20"/>
    </row>
    <row r="136" spans="3:7" x14ac:dyDescent="0.2">
      <c r="C136" s="20"/>
      <c r="D136" s="20"/>
      <c r="E136" s="20"/>
      <c r="F136" s="20"/>
      <c r="G136" s="20"/>
    </row>
    <row r="137" spans="3:7" x14ac:dyDescent="0.2">
      <c r="C137" s="20"/>
      <c r="D137" s="20"/>
      <c r="E137" s="20"/>
      <c r="F137" s="20"/>
      <c r="G137" s="20"/>
    </row>
    <row r="138" spans="3:7" x14ac:dyDescent="0.2">
      <c r="C138" s="20"/>
      <c r="D138" s="20"/>
      <c r="E138" s="20"/>
      <c r="F138" s="20"/>
      <c r="G138" s="20"/>
    </row>
    <row r="139" spans="3:7" x14ac:dyDescent="0.2">
      <c r="C139" s="20"/>
      <c r="D139" s="20"/>
      <c r="E139" s="20"/>
      <c r="F139" s="20"/>
      <c r="G139" s="20"/>
    </row>
    <row r="140" spans="3:7" x14ac:dyDescent="0.2">
      <c r="C140" s="20"/>
      <c r="D140" s="20"/>
      <c r="E140" s="20"/>
      <c r="F140" s="20"/>
      <c r="G140" s="20"/>
    </row>
    <row r="141" spans="3:7" x14ac:dyDescent="0.2">
      <c r="C141" s="20"/>
      <c r="D141" s="20"/>
      <c r="E141" s="20"/>
      <c r="F141" s="20"/>
      <c r="G141" s="20"/>
    </row>
    <row r="142" spans="3:7" x14ac:dyDescent="0.2">
      <c r="C142" s="20"/>
      <c r="D142" s="20"/>
      <c r="E142" s="20"/>
      <c r="F142" s="20"/>
      <c r="G142" s="20"/>
    </row>
    <row r="143" spans="3:7" x14ac:dyDescent="0.2">
      <c r="C143" s="20"/>
      <c r="D143" s="20"/>
      <c r="E143" s="20"/>
      <c r="F143" s="20"/>
      <c r="G143" s="20"/>
    </row>
    <row r="144" spans="3:7" x14ac:dyDescent="0.2">
      <c r="C144" s="20"/>
      <c r="D144" s="20"/>
      <c r="E144" s="20"/>
      <c r="F144" s="20"/>
      <c r="G144" s="20"/>
    </row>
    <row r="145" spans="3:7" x14ac:dyDescent="0.2">
      <c r="C145" s="20"/>
      <c r="D145" s="20"/>
      <c r="E145" s="20"/>
      <c r="F145" s="20"/>
      <c r="G145" s="20"/>
    </row>
    <row r="146" spans="3:7" x14ac:dyDescent="0.2">
      <c r="C146" s="20"/>
      <c r="D146" s="20"/>
      <c r="E146" s="20"/>
      <c r="F146" s="20"/>
      <c r="G146" s="20"/>
    </row>
    <row r="147" spans="3:7" x14ac:dyDescent="0.2">
      <c r="C147" s="20"/>
      <c r="D147" s="20"/>
      <c r="E147" s="20"/>
      <c r="F147" s="20"/>
      <c r="G147" s="20"/>
    </row>
    <row r="148" spans="3:7" x14ac:dyDescent="0.2">
      <c r="C148" s="20"/>
      <c r="D148" s="20"/>
      <c r="E148" s="20"/>
      <c r="F148" s="20"/>
      <c r="G148" s="20"/>
    </row>
    <row r="149" spans="3:7" x14ac:dyDescent="0.2">
      <c r="C149" s="20"/>
      <c r="D149" s="20"/>
      <c r="E149" s="20"/>
      <c r="F149" s="20"/>
      <c r="G149" s="20"/>
    </row>
    <row r="150" spans="3:7" x14ac:dyDescent="0.2">
      <c r="C150" s="20"/>
      <c r="D150" s="20"/>
      <c r="E150" s="20"/>
      <c r="F150" s="20"/>
      <c r="G150" s="20"/>
    </row>
    <row r="151" spans="3:7" x14ac:dyDescent="0.2">
      <c r="C151" s="20"/>
      <c r="D151" s="20"/>
      <c r="E151" s="20"/>
      <c r="F151" s="20"/>
      <c r="G151" s="20"/>
    </row>
    <row r="152" spans="3:7" x14ac:dyDescent="0.2">
      <c r="C152" s="20"/>
      <c r="D152" s="20"/>
      <c r="E152" s="20"/>
      <c r="F152" s="20"/>
      <c r="G152" s="20"/>
    </row>
    <row r="153" spans="3:7" x14ac:dyDescent="0.2">
      <c r="C153" s="20"/>
      <c r="D153" s="20"/>
      <c r="E153" s="20"/>
      <c r="F153" s="20"/>
      <c r="G153" s="20"/>
    </row>
    <row r="154" spans="3:7" x14ac:dyDescent="0.2">
      <c r="C154" s="20"/>
      <c r="D154" s="20"/>
      <c r="E154" s="20"/>
      <c r="F154" s="20"/>
      <c r="G154" s="20"/>
    </row>
    <row r="155" spans="3:7" x14ac:dyDescent="0.2">
      <c r="C155" s="20"/>
      <c r="D155" s="20"/>
      <c r="E155" s="20"/>
      <c r="F155" s="20"/>
      <c r="G155" s="20"/>
    </row>
    <row r="156" spans="3:7" x14ac:dyDescent="0.2">
      <c r="C156" s="20"/>
      <c r="D156" s="20"/>
      <c r="E156" s="20"/>
      <c r="F156" s="20"/>
      <c r="G156" s="20"/>
    </row>
    <row r="157" spans="3:7" x14ac:dyDescent="0.2">
      <c r="C157" s="20"/>
      <c r="D157" s="20"/>
      <c r="E157" s="20"/>
      <c r="F157" s="20"/>
      <c r="G157" s="20"/>
    </row>
    <row r="158" spans="3:7" x14ac:dyDescent="0.2">
      <c r="C158" s="20"/>
      <c r="D158" s="20"/>
      <c r="E158" s="20"/>
      <c r="F158" s="20"/>
      <c r="G158" s="20"/>
    </row>
    <row r="159" spans="3:7" x14ac:dyDescent="0.2">
      <c r="C159" s="20"/>
      <c r="D159" s="20"/>
      <c r="E159" s="20"/>
      <c r="F159" s="20"/>
      <c r="G159" s="20"/>
    </row>
    <row r="160" spans="3:7" x14ac:dyDescent="0.2">
      <c r="C160" s="20"/>
      <c r="D160" s="20"/>
      <c r="E160" s="20"/>
      <c r="F160" s="20"/>
      <c r="G160" s="20"/>
    </row>
    <row r="161" spans="3:7" x14ac:dyDescent="0.2">
      <c r="C161" s="20"/>
      <c r="D161" s="20"/>
      <c r="E161" s="20"/>
      <c r="F161" s="20"/>
      <c r="G161" s="20"/>
    </row>
    <row r="162" spans="3:7" x14ac:dyDescent="0.2">
      <c r="C162" s="20"/>
      <c r="D162" s="20"/>
      <c r="E162" s="20"/>
      <c r="F162" s="20"/>
      <c r="G162" s="20"/>
    </row>
    <row r="163" spans="3:7" x14ac:dyDescent="0.2">
      <c r="C163" s="20"/>
      <c r="D163" s="20"/>
      <c r="E163" s="20"/>
      <c r="F163" s="20"/>
      <c r="G163" s="20"/>
    </row>
    <row r="164" spans="3:7" x14ac:dyDescent="0.2">
      <c r="C164" s="20"/>
      <c r="D164" s="20"/>
      <c r="E164" s="20"/>
      <c r="F164" s="20"/>
      <c r="G164" s="20"/>
    </row>
    <row r="165" spans="3:7" x14ac:dyDescent="0.2">
      <c r="C165" s="20"/>
      <c r="D165" s="20"/>
      <c r="E165" s="20"/>
      <c r="F165" s="20"/>
      <c r="G165" s="20"/>
    </row>
    <row r="166" spans="3:7" x14ac:dyDescent="0.2">
      <c r="C166" s="20"/>
      <c r="D166" s="20"/>
      <c r="E166" s="20"/>
      <c r="F166" s="20"/>
      <c r="G166" s="20"/>
    </row>
    <row r="167" spans="3:7" x14ac:dyDescent="0.2">
      <c r="C167" s="20"/>
      <c r="D167" s="20"/>
      <c r="E167" s="20"/>
      <c r="F167" s="20"/>
      <c r="G167" s="20"/>
    </row>
    <row r="168" spans="3:7" x14ac:dyDescent="0.2">
      <c r="C168" s="20"/>
      <c r="D168" s="20"/>
      <c r="E168" s="20"/>
      <c r="F168" s="20"/>
      <c r="G168" s="20"/>
    </row>
    <row r="169" spans="3:7" x14ac:dyDescent="0.2">
      <c r="C169" s="20"/>
      <c r="D169" s="20"/>
      <c r="E169" s="20"/>
      <c r="F169" s="20"/>
      <c r="G169" s="20"/>
    </row>
    <row r="170" spans="3:7" x14ac:dyDescent="0.2">
      <c r="C170" s="20"/>
      <c r="D170" s="20"/>
      <c r="E170" s="20"/>
      <c r="F170" s="20"/>
      <c r="G170" s="20"/>
    </row>
    <row r="171" spans="3:7" x14ac:dyDescent="0.2">
      <c r="C171" s="20"/>
      <c r="D171" s="20"/>
      <c r="E171" s="20"/>
      <c r="F171" s="20"/>
      <c r="G171" s="20"/>
    </row>
    <row r="172" spans="3:7" x14ac:dyDescent="0.2">
      <c r="C172" s="20"/>
      <c r="D172" s="20"/>
      <c r="E172" s="20"/>
      <c r="F172" s="20"/>
      <c r="G172" s="20"/>
    </row>
    <row r="173" spans="3:7" x14ac:dyDescent="0.2">
      <c r="C173" s="20"/>
      <c r="D173" s="20"/>
      <c r="E173" s="20"/>
      <c r="F173" s="20"/>
      <c r="G173" s="20"/>
    </row>
    <row r="174" spans="3:7" x14ac:dyDescent="0.2">
      <c r="C174" s="20"/>
      <c r="D174" s="20"/>
      <c r="E174" s="20"/>
      <c r="F174" s="20"/>
      <c r="G174" s="20"/>
    </row>
    <row r="175" spans="3:7" x14ac:dyDescent="0.2">
      <c r="C175" s="20"/>
      <c r="D175" s="20"/>
      <c r="E175" s="20"/>
      <c r="F175" s="20"/>
      <c r="G175" s="20"/>
    </row>
    <row r="176" spans="3:7" x14ac:dyDescent="0.2">
      <c r="C176" s="20"/>
      <c r="D176" s="20"/>
      <c r="E176" s="20"/>
      <c r="F176" s="20"/>
      <c r="G176" s="20"/>
    </row>
    <row r="177" spans="3:7" x14ac:dyDescent="0.2">
      <c r="C177" s="20"/>
      <c r="D177" s="20"/>
      <c r="E177" s="20"/>
      <c r="F177" s="20"/>
      <c r="G177" s="20"/>
    </row>
    <row r="178" spans="3:7" x14ac:dyDescent="0.2">
      <c r="C178" s="20"/>
      <c r="D178" s="20"/>
      <c r="E178" s="20"/>
      <c r="F178" s="20"/>
      <c r="G178" s="20"/>
    </row>
    <row r="179" spans="3:7" x14ac:dyDescent="0.2">
      <c r="C179" s="20"/>
      <c r="D179" s="20"/>
      <c r="E179" s="20"/>
      <c r="F179" s="20"/>
      <c r="G179" s="20"/>
    </row>
    <row r="180" spans="3:7" x14ac:dyDescent="0.2">
      <c r="C180" s="20"/>
      <c r="D180" s="20"/>
      <c r="E180" s="20"/>
      <c r="F180" s="20"/>
      <c r="G180" s="20"/>
    </row>
    <row r="181" spans="3:7" x14ac:dyDescent="0.2">
      <c r="C181" s="20"/>
      <c r="D181" s="20"/>
      <c r="E181" s="20"/>
      <c r="F181" s="20"/>
      <c r="G181" s="20"/>
    </row>
    <row r="182" spans="3:7" x14ac:dyDescent="0.2">
      <c r="C182" s="20"/>
      <c r="D182" s="20"/>
      <c r="E182" s="20"/>
      <c r="F182" s="20"/>
      <c r="G182" s="20"/>
    </row>
    <row r="183" spans="3:7" x14ac:dyDescent="0.2">
      <c r="C183" s="20"/>
      <c r="D183" s="20"/>
      <c r="E183" s="20"/>
      <c r="F183" s="20"/>
      <c r="G183" s="20"/>
    </row>
    <row r="184" spans="3:7" x14ac:dyDescent="0.2">
      <c r="C184" s="20"/>
      <c r="D184" s="20"/>
      <c r="E184" s="20"/>
      <c r="F184" s="20"/>
      <c r="G184" s="20"/>
    </row>
    <row r="185" spans="3:7" x14ac:dyDescent="0.2">
      <c r="C185" s="20"/>
      <c r="D185" s="20"/>
      <c r="E185" s="20"/>
      <c r="F185" s="20"/>
      <c r="G185" s="20"/>
    </row>
    <row r="186" spans="3:7" x14ac:dyDescent="0.2">
      <c r="C186" s="20"/>
      <c r="D186" s="20"/>
      <c r="E186" s="20"/>
      <c r="F186" s="20"/>
      <c r="G186" s="20"/>
    </row>
    <row r="187" spans="3:7" x14ac:dyDescent="0.2">
      <c r="C187" s="20"/>
      <c r="D187" s="20"/>
      <c r="E187" s="20"/>
      <c r="F187" s="20"/>
      <c r="G187" s="20"/>
    </row>
    <row r="188" spans="3:7" x14ac:dyDescent="0.2">
      <c r="C188" s="20"/>
      <c r="D188" s="20"/>
      <c r="E188" s="20"/>
      <c r="F188" s="20"/>
      <c r="G188" s="20"/>
    </row>
    <row r="189" spans="3:7" x14ac:dyDescent="0.2">
      <c r="C189" s="20"/>
      <c r="D189" s="20"/>
      <c r="E189" s="20"/>
      <c r="F189" s="20"/>
      <c r="G189" s="20"/>
    </row>
    <row r="190" spans="3:7" x14ac:dyDescent="0.2">
      <c r="C190" s="20"/>
      <c r="D190" s="20"/>
      <c r="E190" s="20"/>
      <c r="F190" s="20"/>
      <c r="G190" s="20"/>
    </row>
    <row r="191" spans="3:7" x14ac:dyDescent="0.2">
      <c r="C191" s="20"/>
      <c r="D191" s="20"/>
      <c r="E191" s="20"/>
      <c r="F191" s="20"/>
      <c r="G191" s="20"/>
    </row>
    <row r="192" spans="3:7" x14ac:dyDescent="0.2">
      <c r="C192" s="20"/>
      <c r="D192" s="20"/>
      <c r="E192" s="20"/>
      <c r="F192" s="20"/>
      <c r="G192" s="20"/>
    </row>
    <row r="193" spans="3:7" x14ac:dyDescent="0.2">
      <c r="C193" s="20"/>
      <c r="D193" s="20"/>
      <c r="E193" s="20"/>
      <c r="F193" s="20"/>
      <c r="G193" s="20"/>
    </row>
    <row r="194" spans="3:7" x14ac:dyDescent="0.2">
      <c r="C194" s="20"/>
      <c r="D194" s="20"/>
      <c r="E194" s="20"/>
      <c r="F194" s="20"/>
      <c r="G194" s="20"/>
    </row>
    <row r="195" spans="3:7" x14ac:dyDescent="0.2">
      <c r="C195" s="20"/>
      <c r="D195" s="20"/>
      <c r="E195" s="20"/>
      <c r="F195" s="20"/>
      <c r="G195" s="20"/>
    </row>
    <row r="196" spans="3:7" x14ac:dyDescent="0.2">
      <c r="C196" s="20"/>
      <c r="D196" s="20"/>
      <c r="E196" s="20"/>
      <c r="F196" s="20"/>
      <c r="G196" s="20"/>
    </row>
    <row r="197" spans="3:7" x14ac:dyDescent="0.2">
      <c r="C197" s="20"/>
      <c r="D197" s="20"/>
      <c r="E197" s="20"/>
      <c r="F197" s="20"/>
      <c r="G197" s="20"/>
    </row>
    <row r="198" spans="3:7" x14ac:dyDescent="0.2">
      <c r="C198" s="20"/>
      <c r="D198" s="20"/>
      <c r="E198" s="20"/>
      <c r="F198" s="20"/>
      <c r="G198" s="20"/>
    </row>
    <row r="199" spans="3:7" x14ac:dyDescent="0.2">
      <c r="C199" s="20"/>
      <c r="D199" s="20"/>
      <c r="E199" s="20"/>
      <c r="F199" s="20"/>
      <c r="G199" s="20"/>
    </row>
    <row r="200" spans="3:7" x14ac:dyDescent="0.2">
      <c r="C200" s="20"/>
      <c r="D200" s="20"/>
      <c r="E200" s="20"/>
      <c r="F200" s="20"/>
      <c r="G200" s="20"/>
    </row>
    <row r="201" spans="3:7" x14ac:dyDescent="0.2">
      <c r="C201" s="20"/>
      <c r="D201" s="20"/>
      <c r="E201" s="20"/>
      <c r="F201" s="20"/>
      <c r="G201" s="20"/>
    </row>
    <row r="202" spans="3:7" x14ac:dyDescent="0.2">
      <c r="C202" s="20"/>
      <c r="D202" s="20"/>
      <c r="E202" s="20"/>
      <c r="F202" s="20"/>
      <c r="G202" s="20"/>
    </row>
    <row r="203" spans="3:7" x14ac:dyDescent="0.2">
      <c r="C203" s="20"/>
      <c r="D203" s="20"/>
      <c r="E203" s="20"/>
      <c r="F203" s="20"/>
      <c r="G203" s="20"/>
    </row>
    <row r="204" spans="3:7" x14ac:dyDescent="0.2">
      <c r="C204" s="20"/>
      <c r="D204" s="20"/>
      <c r="E204" s="20"/>
      <c r="F204" s="20"/>
      <c r="G204" s="20"/>
    </row>
    <row r="205" spans="3:7" x14ac:dyDescent="0.2">
      <c r="C205" s="20"/>
      <c r="D205" s="20"/>
      <c r="E205" s="20"/>
      <c r="F205" s="20"/>
      <c r="G205" s="20"/>
    </row>
    <row r="206" spans="3:7" x14ac:dyDescent="0.2">
      <c r="C206" s="20"/>
      <c r="D206" s="20"/>
      <c r="E206" s="20"/>
      <c r="F206" s="20"/>
      <c r="G206" s="20"/>
    </row>
    <row r="207" spans="3:7" x14ac:dyDescent="0.2">
      <c r="C207" s="20"/>
      <c r="D207" s="20"/>
      <c r="E207" s="20"/>
      <c r="F207" s="20"/>
      <c r="G207" s="20"/>
    </row>
    <row r="208" spans="3:7" x14ac:dyDescent="0.2">
      <c r="C208" s="20"/>
      <c r="D208" s="20"/>
      <c r="E208" s="20"/>
      <c r="F208" s="20"/>
      <c r="G208" s="20"/>
    </row>
    <row r="209" spans="3:7" x14ac:dyDescent="0.2">
      <c r="C209" s="20"/>
      <c r="D209" s="20"/>
      <c r="E209" s="20"/>
      <c r="F209" s="20"/>
      <c r="G209" s="20"/>
    </row>
    <row r="210" spans="3:7" x14ac:dyDescent="0.2">
      <c r="C210" s="20"/>
      <c r="D210" s="20"/>
      <c r="E210" s="20"/>
      <c r="F210" s="20"/>
      <c r="G210" s="20"/>
    </row>
    <row r="211" spans="3:7" x14ac:dyDescent="0.2">
      <c r="C211" s="20"/>
      <c r="D211" s="20"/>
      <c r="E211" s="20"/>
      <c r="F211" s="20"/>
      <c r="G211" s="20"/>
    </row>
    <row r="212" spans="3:7" x14ac:dyDescent="0.2">
      <c r="C212" s="20"/>
      <c r="D212" s="20"/>
      <c r="E212" s="20"/>
      <c r="F212" s="20"/>
      <c r="G212" s="20"/>
    </row>
    <row r="213" spans="3:7" x14ac:dyDescent="0.2">
      <c r="C213" s="20"/>
      <c r="D213" s="20"/>
      <c r="E213" s="20"/>
      <c r="F213" s="20"/>
      <c r="G213" s="20"/>
    </row>
    <row r="214" spans="3:7" x14ac:dyDescent="0.2">
      <c r="C214" s="20"/>
      <c r="D214" s="20"/>
      <c r="E214" s="20"/>
      <c r="F214" s="20"/>
      <c r="G214" s="20"/>
    </row>
    <row r="215" spans="3:7" x14ac:dyDescent="0.2">
      <c r="C215" s="20"/>
      <c r="D215" s="20"/>
      <c r="E215" s="20"/>
      <c r="F215" s="20"/>
      <c r="G215" s="20"/>
    </row>
    <row r="216" spans="3:7" x14ac:dyDescent="0.2">
      <c r="C216" s="20"/>
      <c r="D216" s="20"/>
      <c r="E216" s="20"/>
      <c r="F216" s="20"/>
      <c r="G216" s="20"/>
    </row>
    <row r="217" spans="3:7" x14ac:dyDescent="0.2">
      <c r="C217" s="20"/>
      <c r="D217" s="20"/>
      <c r="E217" s="20"/>
      <c r="F217" s="20"/>
      <c r="G217" s="20"/>
    </row>
    <row r="218" spans="3:7" x14ac:dyDescent="0.2">
      <c r="C218" s="20"/>
      <c r="D218" s="20"/>
      <c r="E218" s="20"/>
      <c r="F218" s="20"/>
      <c r="G218" s="20"/>
    </row>
    <row r="219" spans="3:7" x14ac:dyDescent="0.2">
      <c r="C219" s="20"/>
      <c r="D219" s="20"/>
      <c r="E219" s="20"/>
      <c r="F219" s="20"/>
      <c r="G219" s="20"/>
    </row>
    <row r="220" spans="3:7" x14ac:dyDescent="0.2">
      <c r="C220" s="20"/>
      <c r="D220" s="20"/>
      <c r="E220" s="20"/>
      <c r="F220" s="20"/>
      <c r="G220" s="20"/>
    </row>
    <row r="221" spans="3:7" x14ac:dyDescent="0.2">
      <c r="C221" s="20"/>
      <c r="D221" s="20"/>
      <c r="E221" s="20"/>
      <c r="F221" s="20"/>
      <c r="G221" s="20"/>
    </row>
    <row r="222" spans="3:7" x14ac:dyDescent="0.2">
      <c r="C222" s="20"/>
      <c r="D222" s="20"/>
      <c r="E222" s="20"/>
      <c r="F222" s="20"/>
      <c r="G222" s="20"/>
    </row>
    <row r="223" spans="3:7" x14ac:dyDescent="0.2">
      <c r="C223" s="20"/>
      <c r="D223" s="20"/>
      <c r="E223" s="20"/>
      <c r="F223" s="20"/>
      <c r="G223" s="20"/>
    </row>
    <row r="224" spans="3:7" x14ac:dyDescent="0.2">
      <c r="C224" s="20"/>
      <c r="D224" s="20"/>
      <c r="E224" s="20"/>
      <c r="F224" s="20"/>
      <c r="G224" s="20"/>
    </row>
    <row r="225" spans="3:7" x14ac:dyDescent="0.2">
      <c r="C225" s="20"/>
      <c r="D225" s="20"/>
      <c r="E225" s="20"/>
      <c r="F225" s="20"/>
      <c r="G225" s="20"/>
    </row>
    <row r="226" spans="3:7" x14ac:dyDescent="0.2">
      <c r="C226" s="20"/>
      <c r="D226" s="20"/>
      <c r="E226" s="20"/>
      <c r="F226" s="20"/>
      <c r="G226" s="20"/>
    </row>
    <row r="227" spans="3:7" x14ac:dyDescent="0.2">
      <c r="C227" s="20"/>
      <c r="D227" s="20"/>
      <c r="E227" s="20"/>
      <c r="F227" s="20"/>
      <c r="G227" s="20"/>
    </row>
    <row r="228" spans="3:7" x14ac:dyDescent="0.2">
      <c r="C228" s="20"/>
      <c r="D228" s="20"/>
      <c r="E228" s="20"/>
      <c r="F228" s="20"/>
      <c r="G228" s="20"/>
    </row>
    <row r="229" spans="3:7" x14ac:dyDescent="0.2">
      <c r="C229" s="20"/>
      <c r="D229" s="20"/>
      <c r="E229" s="20"/>
      <c r="F229" s="20"/>
      <c r="G229" s="20"/>
    </row>
    <row r="230" spans="3:7" x14ac:dyDescent="0.2">
      <c r="C230" s="20"/>
      <c r="D230" s="20"/>
      <c r="E230" s="20"/>
      <c r="F230" s="20"/>
      <c r="G230" s="20"/>
    </row>
    <row r="231" spans="3:7" x14ac:dyDescent="0.2">
      <c r="C231" s="20"/>
      <c r="D231" s="20"/>
      <c r="E231" s="20"/>
      <c r="F231" s="20"/>
      <c r="G231" s="20"/>
    </row>
    <row r="232" spans="3:7" x14ac:dyDescent="0.2">
      <c r="C232" s="20"/>
      <c r="D232" s="20"/>
      <c r="E232" s="20"/>
      <c r="F232" s="20"/>
      <c r="G232" s="20"/>
    </row>
    <row r="233" spans="3:7" x14ac:dyDescent="0.2">
      <c r="C233" s="20"/>
      <c r="D233" s="20"/>
      <c r="E233" s="20"/>
      <c r="F233" s="20"/>
      <c r="G233" s="20"/>
    </row>
    <row r="234" spans="3:7" x14ac:dyDescent="0.2">
      <c r="C234" s="20"/>
      <c r="D234" s="20"/>
      <c r="E234" s="20"/>
      <c r="F234" s="20"/>
      <c r="G234" s="20"/>
    </row>
    <row r="235" spans="3:7" x14ac:dyDescent="0.2">
      <c r="C235" s="20"/>
      <c r="D235" s="20"/>
      <c r="E235" s="20"/>
      <c r="F235" s="20"/>
      <c r="G235" s="20"/>
    </row>
    <row r="236" spans="3:7" x14ac:dyDescent="0.2">
      <c r="C236" s="20"/>
      <c r="D236" s="20"/>
      <c r="E236" s="20"/>
      <c r="F236" s="20"/>
      <c r="G236" s="20"/>
    </row>
    <row r="237" spans="3:7" x14ac:dyDescent="0.2">
      <c r="C237" s="20"/>
      <c r="D237" s="20"/>
      <c r="E237" s="20"/>
      <c r="F237" s="20"/>
      <c r="G237" s="20"/>
    </row>
    <row r="238" spans="3:7" x14ac:dyDescent="0.2">
      <c r="C238" s="20"/>
      <c r="D238" s="20"/>
      <c r="E238" s="20"/>
      <c r="F238" s="20"/>
      <c r="G238" s="20"/>
    </row>
    <row r="239" spans="3:7" x14ac:dyDescent="0.2">
      <c r="C239" s="20"/>
      <c r="D239" s="20"/>
      <c r="E239" s="20"/>
      <c r="F239" s="20"/>
      <c r="G239" s="20"/>
    </row>
    <row r="240" spans="3:7" x14ac:dyDescent="0.2">
      <c r="C240" s="20"/>
      <c r="D240" s="20"/>
      <c r="E240" s="20"/>
      <c r="F240" s="20"/>
      <c r="G240" s="20"/>
    </row>
    <row r="241" spans="3:7" x14ac:dyDescent="0.2">
      <c r="C241" s="20"/>
      <c r="D241" s="20"/>
      <c r="E241" s="20"/>
      <c r="F241" s="20"/>
      <c r="G241" s="20"/>
    </row>
    <row r="242" spans="3:7" x14ac:dyDescent="0.2">
      <c r="C242" s="20"/>
      <c r="D242" s="20"/>
      <c r="E242" s="20"/>
      <c r="F242" s="20"/>
      <c r="G242" s="20"/>
    </row>
    <row r="243" spans="3:7" x14ac:dyDescent="0.2">
      <c r="C243" s="20"/>
      <c r="D243" s="20"/>
      <c r="E243" s="20"/>
      <c r="F243" s="20"/>
      <c r="G243" s="20"/>
    </row>
    <row r="244" spans="3:7" x14ac:dyDescent="0.2">
      <c r="C244" s="20"/>
      <c r="D244" s="20"/>
      <c r="E244" s="20"/>
      <c r="F244" s="20"/>
      <c r="G244" s="20"/>
    </row>
    <row r="245" spans="3:7" x14ac:dyDescent="0.2">
      <c r="C245" s="20"/>
      <c r="D245" s="20"/>
      <c r="E245" s="20"/>
      <c r="F245" s="20"/>
      <c r="G245" s="20"/>
    </row>
    <row r="246" spans="3:7" x14ac:dyDescent="0.2">
      <c r="C246" s="20"/>
      <c r="D246" s="20"/>
      <c r="E246" s="20"/>
      <c r="F246" s="20"/>
      <c r="G246" s="20"/>
    </row>
    <row r="247" spans="3:7" x14ac:dyDescent="0.2">
      <c r="C247" s="20"/>
      <c r="D247" s="20"/>
      <c r="E247" s="20"/>
      <c r="F247" s="20"/>
      <c r="G247" s="20"/>
    </row>
    <row r="248" spans="3:7" x14ac:dyDescent="0.2">
      <c r="C248" s="20"/>
      <c r="D248" s="20"/>
      <c r="E248" s="20"/>
      <c r="F248" s="20"/>
      <c r="G248" s="20"/>
    </row>
    <row r="249" spans="3:7" x14ac:dyDescent="0.2">
      <c r="C249" s="20"/>
      <c r="D249" s="20"/>
      <c r="E249" s="20"/>
      <c r="F249" s="20"/>
      <c r="G249" s="20"/>
    </row>
    <row r="250" spans="3:7" x14ac:dyDescent="0.2">
      <c r="C250" s="20"/>
      <c r="D250" s="20"/>
      <c r="E250" s="20"/>
      <c r="F250" s="20"/>
      <c r="G250" s="20"/>
    </row>
    <row r="251" spans="3:7" x14ac:dyDescent="0.2">
      <c r="C251" s="20"/>
      <c r="D251" s="20"/>
      <c r="E251" s="20"/>
      <c r="F251" s="20"/>
      <c r="G251" s="20"/>
    </row>
    <row r="252" spans="3:7" x14ac:dyDescent="0.2">
      <c r="C252" s="20"/>
      <c r="D252" s="20"/>
      <c r="E252" s="20"/>
      <c r="F252" s="20"/>
      <c r="G252" s="20"/>
    </row>
    <row r="253" spans="3:7" x14ac:dyDescent="0.2">
      <c r="C253" s="20"/>
      <c r="D253" s="20"/>
      <c r="E253" s="20"/>
      <c r="F253" s="20"/>
      <c r="G253" s="20"/>
    </row>
    <row r="254" spans="3:7" x14ac:dyDescent="0.2">
      <c r="C254" s="20"/>
      <c r="D254" s="20"/>
      <c r="E254" s="20"/>
      <c r="F254" s="20"/>
      <c r="G254" s="20"/>
    </row>
    <row r="255" spans="3:7" x14ac:dyDescent="0.2">
      <c r="C255" s="20"/>
      <c r="D255" s="20"/>
      <c r="E255" s="20"/>
      <c r="F255" s="20"/>
      <c r="G255" s="20"/>
    </row>
    <row r="256" spans="3:7" x14ac:dyDescent="0.2">
      <c r="C256" s="20"/>
      <c r="D256" s="20"/>
      <c r="E256" s="20"/>
      <c r="F256" s="20"/>
      <c r="G256" s="20"/>
    </row>
    <row r="257" spans="3:7" x14ac:dyDescent="0.2">
      <c r="C257" s="20"/>
      <c r="D257" s="20"/>
      <c r="E257" s="20"/>
      <c r="F257" s="20"/>
      <c r="G257" s="20"/>
    </row>
    <row r="258" spans="3:7" x14ac:dyDescent="0.2">
      <c r="C258" s="20"/>
      <c r="D258" s="20"/>
      <c r="E258" s="20"/>
      <c r="F258" s="20"/>
      <c r="G258" s="20"/>
    </row>
    <row r="259" spans="3:7" x14ac:dyDescent="0.2">
      <c r="C259" s="20"/>
      <c r="D259" s="20"/>
      <c r="E259" s="20"/>
      <c r="F259" s="20"/>
      <c r="G259" s="20"/>
    </row>
    <row r="260" spans="3:7" x14ac:dyDescent="0.2">
      <c r="C260" s="20"/>
      <c r="D260" s="20"/>
      <c r="E260" s="20"/>
      <c r="F260" s="20"/>
      <c r="G260" s="20"/>
    </row>
    <row r="261" spans="3:7" x14ac:dyDescent="0.2">
      <c r="C261" s="20"/>
      <c r="D261" s="20"/>
      <c r="E261" s="20"/>
      <c r="F261" s="20"/>
      <c r="G261" s="20"/>
    </row>
    <row r="262" spans="3:7" x14ac:dyDescent="0.2">
      <c r="C262" s="20"/>
      <c r="D262" s="20"/>
      <c r="E262" s="20"/>
      <c r="F262" s="20"/>
      <c r="G262" s="20"/>
    </row>
    <row r="263" spans="3:7" x14ac:dyDescent="0.2">
      <c r="C263" s="20"/>
      <c r="D263" s="20"/>
      <c r="E263" s="20"/>
      <c r="F263" s="20"/>
      <c r="G263" s="20"/>
    </row>
    <row r="264" spans="3:7" x14ac:dyDescent="0.2">
      <c r="C264" s="20"/>
      <c r="D264" s="20"/>
      <c r="E264" s="20"/>
      <c r="F264" s="20"/>
      <c r="G264" s="20"/>
    </row>
    <row r="265" spans="3:7" x14ac:dyDescent="0.2">
      <c r="C265" s="20"/>
      <c r="D265" s="20"/>
      <c r="E265" s="20"/>
      <c r="F265" s="20"/>
      <c r="G265" s="20"/>
    </row>
    <row r="266" spans="3:7" x14ac:dyDescent="0.2">
      <c r="C266" s="20"/>
      <c r="D266" s="20"/>
      <c r="E266" s="20"/>
      <c r="F266" s="20"/>
      <c r="G266" s="20"/>
    </row>
    <row r="267" spans="3:7" x14ac:dyDescent="0.2">
      <c r="C267" s="20"/>
      <c r="D267" s="20"/>
      <c r="E267" s="20"/>
      <c r="F267" s="20"/>
      <c r="G267" s="20"/>
    </row>
    <row r="268" spans="3:7" x14ac:dyDescent="0.2">
      <c r="C268" s="20"/>
      <c r="D268" s="20"/>
      <c r="E268" s="20"/>
      <c r="F268" s="20"/>
      <c r="G268" s="20"/>
    </row>
    <row r="269" spans="3:7" x14ac:dyDescent="0.2">
      <c r="C269" s="20"/>
      <c r="D269" s="20"/>
      <c r="E269" s="20"/>
      <c r="F269" s="20"/>
      <c r="G269" s="20"/>
    </row>
    <row r="270" spans="3:7" x14ac:dyDescent="0.2">
      <c r="C270" s="20"/>
      <c r="D270" s="20"/>
      <c r="E270" s="20"/>
      <c r="F270" s="20"/>
      <c r="G270" s="20"/>
    </row>
    <row r="271" spans="3:7" x14ac:dyDescent="0.2">
      <c r="C271" s="20"/>
      <c r="D271" s="20"/>
      <c r="E271" s="20"/>
      <c r="F271" s="20"/>
      <c r="G271" s="20"/>
    </row>
    <row r="272" spans="3:7" x14ac:dyDescent="0.2">
      <c r="C272" s="20"/>
      <c r="D272" s="20"/>
      <c r="E272" s="20"/>
      <c r="F272" s="20"/>
      <c r="G272" s="20"/>
    </row>
    <row r="273" spans="3:7" x14ac:dyDescent="0.2">
      <c r="C273" s="20"/>
      <c r="D273" s="20"/>
      <c r="E273" s="20"/>
      <c r="F273" s="20"/>
      <c r="G273" s="20"/>
    </row>
    <row r="274" spans="3:7" x14ac:dyDescent="0.2">
      <c r="C274" s="20"/>
      <c r="D274" s="20"/>
      <c r="E274" s="20"/>
      <c r="F274" s="20"/>
      <c r="G274" s="20"/>
    </row>
    <row r="275" spans="3:7" x14ac:dyDescent="0.2">
      <c r="C275" s="20"/>
      <c r="D275" s="20"/>
      <c r="E275" s="20"/>
      <c r="F275" s="20"/>
      <c r="G275" s="20"/>
    </row>
    <row r="276" spans="3:7" x14ac:dyDescent="0.2">
      <c r="C276" s="20"/>
      <c r="D276" s="20"/>
      <c r="E276" s="20"/>
      <c r="F276" s="20"/>
      <c r="G276" s="20"/>
    </row>
    <row r="277" spans="3:7" x14ac:dyDescent="0.2">
      <c r="C277" s="20"/>
      <c r="D277" s="20"/>
      <c r="E277" s="20"/>
      <c r="F277" s="20"/>
      <c r="G277" s="20"/>
    </row>
    <row r="278" spans="3:7" x14ac:dyDescent="0.2">
      <c r="C278" s="20"/>
      <c r="D278" s="20"/>
      <c r="E278" s="20"/>
      <c r="F278" s="20"/>
      <c r="G278" s="20"/>
    </row>
    <row r="279" spans="3:7" x14ac:dyDescent="0.2">
      <c r="C279" s="20"/>
      <c r="D279" s="20"/>
      <c r="E279" s="20"/>
      <c r="F279" s="20"/>
      <c r="G279" s="20"/>
    </row>
    <row r="280" spans="3:7" x14ac:dyDescent="0.2">
      <c r="C280" s="20"/>
      <c r="D280" s="20"/>
      <c r="E280" s="20"/>
      <c r="F280" s="20"/>
      <c r="G280" s="20"/>
    </row>
    <row r="281" spans="3:7" x14ac:dyDescent="0.2">
      <c r="C281" s="20"/>
      <c r="D281" s="20"/>
      <c r="E281" s="20"/>
      <c r="F281" s="20"/>
      <c r="G281" s="20"/>
    </row>
    <row r="282" spans="3:7" x14ac:dyDescent="0.2">
      <c r="C282" s="20"/>
      <c r="D282" s="20"/>
      <c r="E282" s="20"/>
      <c r="F282" s="20"/>
      <c r="G282" s="20"/>
    </row>
    <row r="283" spans="3:7" x14ac:dyDescent="0.2">
      <c r="C283" s="20"/>
      <c r="D283" s="20"/>
      <c r="E283" s="20"/>
      <c r="F283" s="20"/>
      <c r="G283" s="20"/>
    </row>
    <row r="284" spans="3:7" x14ac:dyDescent="0.2">
      <c r="C284" s="20"/>
      <c r="D284" s="20"/>
      <c r="E284" s="20"/>
      <c r="F284" s="20"/>
      <c r="G284" s="20"/>
    </row>
    <row r="285" spans="3:7" x14ac:dyDescent="0.2">
      <c r="C285" s="20"/>
      <c r="D285" s="20"/>
      <c r="E285" s="20"/>
      <c r="F285" s="20"/>
      <c r="G285" s="20"/>
    </row>
    <row r="286" spans="3:7" x14ac:dyDescent="0.2">
      <c r="C286" s="20"/>
      <c r="D286" s="20"/>
      <c r="E286" s="20"/>
      <c r="F286" s="20"/>
      <c r="G286" s="20"/>
    </row>
    <row r="287" spans="3:7" x14ac:dyDescent="0.2">
      <c r="C287" s="20"/>
      <c r="D287" s="20"/>
      <c r="E287" s="20"/>
      <c r="F287" s="20"/>
      <c r="G287" s="20"/>
    </row>
    <row r="288" spans="3:7" x14ac:dyDescent="0.2">
      <c r="C288" s="20"/>
      <c r="D288" s="20"/>
      <c r="E288" s="20"/>
      <c r="F288" s="20"/>
      <c r="G288" s="20"/>
    </row>
    <row r="289" spans="3:7" x14ac:dyDescent="0.2">
      <c r="C289" s="20"/>
      <c r="D289" s="20"/>
      <c r="E289" s="20"/>
      <c r="F289" s="20"/>
      <c r="G289" s="20"/>
    </row>
    <row r="290" spans="3:7" x14ac:dyDescent="0.2">
      <c r="C290" s="20"/>
      <c r="D290" s="20"/>
      <c r="E290" s="20"/>
      <c r="F290" s="20"/>
      <c r="G290" s="20"/>
    </row>
    <row r="291" spans="3:7" x14ac:dyDescent="0.2">
      <c r="C291" s="20"/>
      <c r="D291" s="20"/>
      <c r="E291" s="20"/>
      <c r="F291" s="20"/>
      <c r="G291" s="20"/>
    </row>
    <row r="292" spans="3:7" x14ac:dyDescent="0.2">
      <c r="C292" s="20"/>
      <c r="D292" s="20"/>
      <c r="E292" s="20"/>
      <c r="F292" s="20"/>
      <c r="G292" s="20"/>
    </row>
    <row r="293" spans="3:7" x14ac:dyDescent="0.2">
      <c r="C293" s="20"/>
      <c r="D293" s="20"/>
      <c r="E293" s="20"/>
      <c r="F293" s="20"/>
      <c r="G293" s="20"/>
    </row>
    <row r="294" spans="3:7" x14ac:dyDescent="0.2">
      <c r="C294" s="20"/>
      <c r="D294" s="20"/>
      <c r="E294" s="20"/>
      <c r="F294" s="20"/>
      <c r="G294" s="20"/>
    </row>
    <row r="295" spans="3:7" x14ac:dyDescent="0.2">
      <c r="C295" s="20"/>
      <c r="D295" s="20"/>
      <c r="E295" s="20"/>
      <c r="F295" s="20"/>
      <c r="G295" s="20"/>
    </row>
    <row r="296" spans="3:7" x14ac:dyDescent="0.2">
      <c r="C296" s="20"/>
      <c r="D296" s="20"/>
      <c r="E296" s="20"/>
      <c r="F296" s="20"/>
      <c r="G296" s="20"/>
    </row>
    <row r="297" spans="3:7" x14ac:dyDescent="0.2">
      <c r="C297" s="20"/>
      <c r="D297" s="20"/>
      <c r="E297" s="20"/>
      <c r="F297" s="20"/>
      <c r="G297" s="20"/>
    </row>
    <row r="298" spans="3:7" x14ac:dyDescent="0.2">
      <c r="C298" s="20"/>
      <c r="D298" s="20"/>
      <c r="E298" s="20"/>
      <c r="F298" s="20"/>
      <c r="G298" s="20"/>
    </row>
    <row r="299" spans="3:7" x14ac:dyDescent="0.2">
      <c r="C299" s="20"/>
      <c r="D299" s="20"/>
      <c r="E299" s="20"/>
      <c r="F299" s="20"/>
      <c r="G299" s="20"/>
    </row>
    <row r="300" spans="3:7" x14ac:dyDescent="0.2">
      <c r="C300" s="20"/>
      <c r="D300" s="20"/>
      <c r="E300" s="20"/>
      <c r="F300" s="20"/>
      <c r="G300" s="20"/>
    </row>
    <row r="301" spans="3:7" x14ac:dyDescent="0.2">
      <c r="C301" s="20"/>
      <c r="D301" s="20"/>
      <c r="E301" s="20"/>
      <c r="F301" s="20"/>
      <c r="G301" s="20"/>
    </row>
    <row r="302" spans="3:7" x14ac:dyDescent="0.2">
      <c r="C302" s="20"/>
      <c r="D302" s="20"/>
      <c r="E302" s="20"/>
      <c r="F302" s="20"/>
      <c r="G302" s="20"/>
    </row>
    <row r="303" spans="3:7" x14ac:dyDescent="0.2">
      <c r="C303" s="20"/>
      <c r="D303" s="20"/>
      <c r="E303" s="20"/>
      <c r="F303" s="20"/>
      <c r="G303" s="20"/>
    </row>
    <row r="304" spans="3:7" x14ac:dyDescent="0.2">
      <c r="C304" s="20"/>
      <c r="D304" s="20"/>
      <c r="E304" s="20"/>
      <c r="F304" s="20"/>
      <c r="G304" s="20"/>
    </row>
    <row r="305" spans="3:7" x14ac:dyDescent="0.2">
      <c r="C305" s="20"/>
      <c r="D305" s="20"/>
      <c r="E305" s="20"/>
      <c r="F305" s="20"/>
      <c r="G305" s="20"/>
    </row>
    <row r="306" spans="3:7" x14ac:dyDescent="0.2">
      <c r="C306" s="20"/>
      <c r="D306" s="20"/>
      <c r="E306" s="20"/>
      <c r="F306" s="20"/>
      <c r="G306" s="20"/>
    </row>
    <row r="307" spans="3:7" x14ac:dyDescent="0.2">
      <c r="C307" s="20"/>
      <c r="D307" s="20"/>
      <c r="E307" s="20"/>
      <c r="F307" s="20"/>
      <c r="G307" s="20"/>
    </row>
    <row r="308" spans="3:7" x14ac:dyDescent="0.2">
      <c r="C308" s="20"/>
      <c r="D308" s="20"/>
      <c r="E308" s="20"/>
      <c r="F308" s="20"/>
      <c r="G308" s="20"/>
    </row>
    <row r="309" spans="3:7" x14ac:dyDescent="0.2">
      <c r="C309" s="20"/>
      <c r="D309" s="20"/>
      <c r="E309" s="20"/>
      <c r="F309" s="20"/>
      <c r="G309" s="20"/>
    </row>
    <row r="310" spans="3:7" x14ac:dyDescent="0.2">
      <c r="C310" s="20"/>
      <c r="D310" s="20"/>
      <c r="E310" s="20"/>
      <c r="F310" s="20"/>
      <c r="G310" s="20"/>
    </row>
    <row r="311" spans="3:7" x14ac:dyDescent="0.2">
      <c r="C311" s="20"/>
      <c r="D311" s="20"/>
      <c r="E311" s="20"/>
      <c r="F311" s="20"/>
      <c r="G311" s="20"/>
    </row>
    <row r="312" spans="3:7" x14ac:dyDescent="0.2">
      <c r="C312" s="20"/>
      <c r="D312" s="20"/>
      <c r="E312" s="20"/>
      <c r="F312" s="20"/>
      <c r="G312" s="20"/>
    </row>
    <row r="313" spans="3:7" x14ac:dyDescent="0.2">
      <c r="C313" s="20"/>
      <c r="D313" s="20"/>
      <c r="E313" s="20"/>
      <c r="F313" s="20"/>
      <c r="G313" s="20"/>
    </row>
    <row r="314" spans="3:7" x14ac:dyDescent="0.2">
      <c r="C314" s="20"/>
      <c r="D314" s="20"/>
      <c r="E314" s="20"/>
      <c r="F314" s="20"/>
      <c r="G314" s="20"/>
    </row>
    <row r="315" spans="3:7" x14ac:dyDescent="0.2">
      <c r="C315" s="20"/>
      <c r="D315" s="20"/>
      <c r="E315" s="20"/>
      <c r="F315" s="20"/>
      <c r="G315" s="20"/>
    </row>
    <row r="316" spans="3:7" x14ac:dyDescent="0.2">
      <c r="C316" s="20"/>
      <c r="D316" s="20"/>
      <c r="E316" s="20"/>
      <c r="F316" s="20"/>
      <c r="G316" s="20"/>
    </row>
    <row r="317" spans="3:7" x14ac:dyDescent="0.2">
      <c r="C317" s="20"/>
      <c r="D317" s="20"/>
      <c r="E317" s="20"/>
      <c r="F317" s="20"/>
      <c r="G317" s="20"/>
    </row>
    <row r="318" spans="3:7" x14ac:dyDescent="0.2">
      <c r="C318" s="20"/>
      <c r="D318" s="20"/>
      <c r="E318" s="20"/>
      <c r="F318" s="20"/>
      <c r="G318" s="20"/>
    </row>
    <row r="319" spans="3:7" x14ac:dyDescent="0.2">
      <c r="C319" s="20"/>
      <c r="D319" s="20"/>
      <c r="E319" s="20"/>
      <c r="F319" s="20"/>
      <c r="G319" s="20"/>
    </row>
    <row r="320" spans="3:7" x14ac:dyDescent="0.2">
      <c r="C320" s="20"/>
      <c r="D320" s="20"/>
      <c r="E320" s="20"/>
      <c r="F320" s="20"/>
      <c r="G320" s="20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7ADC-2D71-4B9B-AD36-D603CCBCCB1C}">
  <dimension ref="A1:R70"/>
  <sheetViews>
    <sheetView tabSelected="1" workbookViewId="0">
      <selection activeCell="D5" sqref="D5"/>
    </sheetView>
  </sheetViews>
  <sheetFormatPr defaultColWidth="8.7109375" defaultRowHeight="12.75" x14ac:dyDescent="0.2"/>
  <cols>
    <col min="1" max="1" width="8.7109375" style="14"/>
    <col min="2" max="2" width="16.140625" style="14" customWidth="1"/>
    <col min="3" max="3" width="11.28515625" style="14" customWidth="1"/>
    <col min="4" max="7" width="10.85546875" style="14" customWidth="1"/>
    <col min="8" max="8" width="8.7109375" style="14"/>
    <col min="9" max="9" width="17.85546875" style="14" customWidth="1"/>
    <col min="10" max="10" width="9.85546875" style="14" customWidth="1"/>
    <col min="11" max="11" width="12.7109375" style="14" customWidth="1"/>
    <col min="12" max="12" width="16.5703125" style="14" customWidth="1"/>
    <col min="13" max="13" width="18.85546875" style="14" customWidth="1"/>
    <col min="14" max="16384" width="8.7109375" style="14"/>
  </cols>
  <sheetData>
    <row r="1" spans="1:18" x14ac:dyDescent="0.2">
      <c r="A1" s="1" t="s">
        <v>82</v>
      </c>
    </row>
    <row r="2" spans="1:18" x14ac:dyDescent="0.2">
      <c r="A2" s="2" t="s">
        <v>71</v>
      </c>
    </row>
    <row r="4" spans="1:18" ht="13.5" thickBot="1" x14ac:dyDescent="0.25">
      <c r="A4" s="25" t="s">
        <v>77</v>
      </c>
    </row>
    <row r="5" spans="1:18" ht="13.5" thickBot="1" x14ac:dyDescent="0.25">
      <c r="A5" s="14" t="s">
        <v>78</v>
      </c>
      <c r="D5" s="26"/>
    </row>
    <row r="6" spans="1:18" ht="13.5" thickBot="1" x14ac:dyDescent="0.25">
      <c r="A6" s="14" t="s">
        <v>79</v>
      </c>
      <c r="D6" s="27">
        <f>+D5*(100%+D7)</f>
        <v>0</v>
      </c>
    </row>
    <row r="7" spans="1:18" x14ac:dyDescent="0.2">
      <c r="A7" s="14" t="s">
        <v>80</v>
      </c>
      <c r="D7" s="24">
        <f>+'Løntabel oktober 2018'!D7</f>
        <v>2.0299999999999999E-2</v>
      </c>
    </row>
    <row r="8" spans="1:18" ht="13.5" thickBot="1" x14ac:dyDescent="0.25"/>
    <row r="9" spans="1:18" ht="13.5" thickBot="1" x14ac:dyDescent="0.25">
      <c r="A9" s="25" t="s">
        <v>83</v>
      </c>
      <c r="D9" s="30">
        <v>32</v>
      </c>
      <c r="N9" s="2"/>
      <c r="Q9" s="28"/>
    </row>
    <row r="10" spans="1:18" x14ac:dyDescent="0.2">
      <c r="D10" s="29"/>
      <c r="F10" s="2"/>
      <c r="N10" s="2"/>
      <c r="Q10" s="28"/>
    </row>
    <row r="11" spans="1:18" x14ac:dyDescent="0.2">
      <c r="A11" s="14" t="s">
        <v>1</v>
      </c>
      <c r="D11" s="15">
        <v>5.5E-2</v>
      </c>
      <c r="N11" s="2"/>
      <c r="Q11" s="28"/>
    </row>
    <row r="12" spans="1:18" x14ac:dyDescent="0.2">
      <c r="A12" s="14" t="s">
        <v>2</v>
      </c>
      <c r="D12" s="15">
        <v>0.11</v>
      </c>
    </row>
    <row r="13" spans="1:18" x14ac:dyDescent="0.2">
      <c r="D13" s="15"/>
      <c r="I13" s="28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6"/>
      <c r="P15" s="16"/>
      <c r="Q15" s="16"/>
      <c r="R15" s="16"/>
    </row>
    <row r="16" spans="1:18" x14ac:dyDescent="0.2">
      <c r="A16" s="2"/>
      <c r="B16" s="2"/>
      <c r="C16" s="2"/>
      <c r="D16" s="2"/>
      <c r="E16" s="2"/>
      <c r="F16" s="2"/>
      <c r="G16" s="2"/>
    </row>
    <row r="17" spans="1:13" x14ac:dyDescent="0.2">
      <c r="A17" s="2"/>
      <c r="B17" s="1" t="s">
        <v>9</v>
      </c>
      <c r="C17" s="2"/>
      <c r="D17" s="2"/>
      <c r="E17" s="2"/>
      <c r="F17" s="2"/>
      <c r="G17" s="2"/>
    </row>
    <row r="18" spans="1:13" x14ac:dyDescent="0.2">
      <c r="A18" s="4">
        <v>19</v>
      </c>
      <c r="B18" s="5" t="s">
        <v>10</v>
      </c>
      <c r="C18" s="6">
        <f>(('Løntabel oktober 2018'!C15/37*$D$9))+($D$69*((37-$D$9)/37))</f>
        <v>21299.042531239116</v>
      </c>
      <c r="D18" s="6">
        <f>(('Løntabel oktober 2018'!D15/37*$D$9))+($D$69*((37-$D$9)/37))</f>
        <v>21647.275724068946</v>
      </c>
      <c r="E18" s="6">
        <f>(('Løntabel oktober 2018'!E15/37*$D$9))+($D$69*((37-$D$9)/37))</f>
        <v>21888.375210949001</v>
      </c>
      <c r="F18" s="6">
        <f>(('Løntabel oktober 2018'!F15/37*$D$9))+($D$69*((37-$D$9)/37))</f>
        <v>22236.618344186765</v>
      </c>
      <c r="G18" s="6">
        <f>(('Løntabel oktober 2018'!G15/37*$D$9))+($D$69*((37-$D$9)/37))</f>
        <v>22477.727966730436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">
      <c r="A19" s="2"/>
      <c r="B19" s="14" t="s">
        <v>16</v>
      </c>
      <c r="C19" s="16">
        <f>C18*$D$11</f>
        <v>1171.4473392181515</v>
      </c>
      <c r="D19" s="16">
        <f>D18*$D$11</f>
        <v>1190.6001648237921</v>
      </c>
      <c r="E19" s="16">
        <f>E18*$D$11</f>
        <v>1203.8606366021952</v>
      </c>
      <c r="F19" s="16">
        <f>F18*$D$11</f>
        <v>1223.014008930272</v>
      </c>
      <c r="G19" s="16">
        <f>G18*$D$11</f>
        <v>1236.275038170174</v>
      </c>
      <c r="I19" s="2" t="s">
        <v>17</v>
      </c>
      <c r="J19" s="8" t="s">
        <v>18</v>
      </c>
      <c r="K19" s="14" t="s">
        <v>19</v>
      </c>
      <c r="L19" s="14" t="s">
        <v>20</v>
      </c>
      <c r="M19" s="2" t="s">
        <v>21</v>
      </c>
    </row>
    <row r="20" spans="1:13" x14ac:dyDescent="0.2">
      <c r="A20" s="2"/>
      <c r="B20" s="14" t="s">
        <v>22</v>
      </c>
      <c r="C20" s="16">
        <f>C18-C19</f>
        <v>20127.595192020966</v>
      </c>
      <c r="D20" s="16">
        <f>D18-D19</f>
        <v>20456.675559245155</v>
      </c>
      <c r="E20" s="16">
        <f>E18-E19</f>
        <v>20684.514574346806</v>
      </c>
      <c r="F20" s="16">
        <f>F18-F19</f>
        <v>21013.604335256492</v>
      </c>
      <c r="G20" s="16">
        <f>G18-G19</f>
        <v>21241.452928560262</v>
      </c>
      <c r="I20" s="2" t="s">
        <v>23</v>
      </c>
      <c r="J20" s="8" t="s">
        <v>24</v>
      </c>
      <c r="K20" s="2" t="s">
        <v>25</v>
      </c>
      <c r="L20" s="14" t="s">
        <v>26</v>
      </c>
    </row>
    <row r="21" spans="1:13" x14ac:dyDescent="0.2">
      <c r="A21" s="2"/>
      <c r="B21" s="14" t="s">
        <v>27</v>
      </c>
      <c r="C21" s="16">
        <f>C18*$D$12</f>
        <v>2342.8946784363029</v>
      </c>
      <c r="D21" s="16">
        <f>D18*$D$12</f>
        <v>2381.2003296475841</v>
      </c>
      <c r="E21" s="16">
        <f>E18*$D$12</f>
        <v>2407.7212732043904</v>
      </c>
      <c r="F21" s="16">
        <f>F18*$D$12</f>
        <v>2446.028017860544</v>
      </c>
      <c r="G21" s="16">
        <f>G18*$D$12</f>
        <v>2472.5500763403479</v>
      </c>
      <c r="I21" s="2"/>
      <c r="J21" s="8"/>
      <c r="K21" s="2"/>
    </row>
    <row r="22" spans="1:13" x14ac:dyDescent="0.2">
      <c r="A22" s="2" t="s">
        <v>28</v>
      </c>
      <c r="B22" s="1"/>
      <c r="C22" s="2"/>
      <c r="D22" s="10"/>
      <c r="E22" s="10"/>
      <c r="F22" s="2"/>
      <c r="G22" s="2"/>
      <c r="I22" s="9" t="s">
        <v>29</v>
      </c>
      <c r="J22" s="8" t="s">
        <v>30</v>
      </c>
      <c r="K22" s="14" t="s">
        <v>31</v>
      </c>
      <c r="L22" s="14" t="s">
        <v>32</v>
      </c>
    </row>
    <row r="23" spans="1:13" x14ac:dyDescent="0.2">
      <c r="A23" s="2"/>
      <c r="B23" s="1" t="s">
        <v>33</v>
      </c>
      <c r="C23" s="2"/>
      <c r="D23" s="2"/>
      <c r="E23" s="2"/>
      <c r="F23" s="2"/>
      <c r="G23" s="2"/>
      <c r="I23" s="9" t="s">
        <v>34</v>
      </c>
      <c r="J23" s="8" t="s">
        <v>35</v>
      </c>
      <c r="K23" s="14" t="s">
        <v>36</v>
      </c>
      <c r="L23" s="14" t="s">
        <v>37</v>
      </c>
    </row>
    <row r="24" spans="1:13" x14ac:dyDescent="0.2">
      <c r="A24" s="4">
        <v>24</v>
      </c>
      <c r="B24" s="5" t="s">
        <v>10</v>
      </c>
      <c r="C24" s="6">
        <f>(('Løntabel oktober 2018'!C21/37*$D$9))+($D$69*((37-$D$9)/37))</f>
        <v>22985.461871060339</v>
      </c>
      <c r="D24" s="6">
        <f>(('Løntabel oktober 2018'!D21/37*$D$9))+($D$69*((37-$D$9)/37))</f>
        <v>23331.550836207298</v>
      </c>
      <c r="E24" s="6">
        <f>(('Løntabel oktober 2018'!E21/37*$D$9))+($D$69*((37-$D$9)/37))</f>
        <v>23571.195221811315</v>
      </c>
      <c r="F24" s="6">
        <f>(('Løntabel oktober 2018'!F21/37*$D$9))+($D$69*((37-$D$9)/37))</f>
        <v>23917.28418695827</v>
      </c>
      <c r="G24" s="6">
        <f>(('Løntabel oktober 2018'!G21/37*$D$9))+($D$69*((37-$D$9)/37))</f>
        <v>24156.835677371182</v>
      </c>
      <c r="I24" s="9" t="s">
        <v>38</v>
      </c>
      <c r="J24" s="8" t="s">
        <v>39</v>
      </c>
      <c r="K24" s="2" t="s">
        <v>40</v>
      </c>
      <c r="L24" s="14" t="s">
        <v>41</v>
      </c>
    </row>
    <row r="25" spans="1:13" x14ac:dyDescent="0.2">
      <c r="A25" s="2"/>
      <c r="B25" s="2" t="s">
        <v>16</v>
      </c>
      <c r="C25" s="16">
        <f>C24*$D$11</f>
        <v>1264.2004029083187</v>
      </c>
      <c r="D25" s="16">
        <f>D24*$D$11</f>
        <v>1283.2352959914015</v>
      </c>
      <c r="E25" s="16">
        <f>E24*$D$11</f>
        <v>1296.4157371996223</v>
      </c>
      <c r="F25" s="16">
        <f>F24*$D$11</f>
        <v>1315.4506302827049</v>
      </c>
      <c r="G25" s="16">
        <f>G24*$D$11</f>
        <v>1328.6259622554151</v>
      </c>
      <c r="I25" s="9" t="s">
        <v>42</v>
      </c>
      <c r="K25" s="2" t="s">
        <v>43</v>
      </c>
      <c r="L25" s="2" t="s">
        <v>44</v>
      </c>
    </row>
    <row r="26" spans="1:13" x14ac:dyDescent="0.2">
      <c r="A26" s="2"/>
      <c r="B26" s="2" t="s">
        <v>22</v>
      </c>
      <c r="C26" s="16">
        <f>C24-C25</f>
        <v>21721.261468152021</v>
      </c>
      <c r="D26" s="16">
        <f>D24-D25</f>
        <v>22048.315540215895</v>
      </c>
      <c r="E26" s="16">
        <f>E24-E25</f>
        <v>22274.779484611692</v>
      </c>
      <c r="F26" s="16">
        <f>F24-F25</f>
        <v>22601.833556675563</v>
      </c>
      <c r="G26" s="16">
        <f>G24-G25</f>
        <v>22828.209715115769</v>
      </c>
      <c r="I26" s="9"/>
      <c r="K26" s="2"/>
      <c r="L26" s="2"/>
    </row>
    <row r="27" spans="1:13" x14ac:dyDescent="0.2">
      <c r="A27" s="2"/>
      <c r="B27" s="2" t="s">
        <v>27</v>
      </c>
      <c r="C27" s="16">
        <f>C24*$D$12</f>
        <v>2528.4008058166373</v>
      </c>
      <c r="D27" s="16">
        <f>D24*$D$12</f>
        <v>2566.4705919828029</v>
      </c>
      <c r="E27" s="16">
        <f>E24*$D$12</f>
        <v>2592.8314743992446</v>
      </c>
      <c r="F27" s="16">
        <f>F24*$D$12</f>
        <v>2630.9012605654098</v>
      </c>
      <c r="G27" s="16">
        <f>G24*$D$12</f>
        <v>2657.2519245108301</v>
      </c>
      <c r="I27" s="9" t="s">
        <v>45</v>
      </c>
      <c r="K27" s="14" t="s">
        <v>46</v>
      </c>
      <c r="L27" s="14" t="s">
        <v>47</v>
      </c>
    </row>
    <row r="28" spans="1:13" x14ac:dyDescent="0.2">
      <c r="A28" s="2" t="s">
        <v>28</v>
      </c>
      <c r="B28" s="2"/>
      <c r="C28" s="16"/>
      <c r="D28" s="16"/>
      <c r="E28" s="16"/>
      <c r="F28" s="16"/>
      <c r="G28" s="11"/>
      <c r="I28" s="9" t="s">
        <v>48</v>
      </c>
      <c r="K28" s="14" t="s">
        <v>49</v>
      </c>
      <c r="L28" s="17" t="s">
        <v>50</v>
      </c>
    </row>
    <row r="29" spans="1:13" x14ac:dyDescent="0.2">
      <c r="A29" s="4">
        <v>25</v>
      </c>
      <c r="B29" s="5" t="s">
        <v>10</v>
      </c>
      <c r="C29" s="6">
        <f>(('Løntabel oktober 2018'!C26/37*$D$9))+($D$69*((37-$D$9)/37))</f>
        <v>23355.375588846116</v>
      </c>
      <c r="D29" s="6">
        <f>(('Løntabel oktober 2018'!D26/37*$D$9))+($D$69*((37-$D$9)/37))</f>
        <v>23690.631568885881</v>
      </c>
      <c r="E29" s="6">
        <f>(('Løntabel oktober 2018'!E26/37*$D$9))+($D$69*((37-$D$9)/37))</f>
        <v>23922.705563635005</v>
      </c>
      <c r="F29" s="6">
        <f>(('Løntabel oktober 2018'!F26/37*$D$9))+($D$69*((37-$D$9)/37))</f>
        <v>24258.136913347174</v>
      </c>
      <c r="G29" s="6">
        <f>(('Løntabel oktober 2018'!G26/37*$D$9))+($D$69*((37-$D$9)/37))</f>
        <v>24490.20159861038</v>
      </c>
      <c r="I29" s="9" t="s">
        <v>51</v>
      </c>
      <c r="L29" s="17" t="s">
        <v>52</v>
      </c>
    </row>
    <row r="30" spans="1:13" x14ac:dyDescent="0.2">
      <c r="A30" s="2"/>
      <c r="B30" s="2" t="s">
        <v>16</v>
      </c>
      <c r="C30" s="16">
        <f>C29*$D$11</f>
        <v>1284.5456573865365</v>
      </c>
      <c r="D30" s="16">
        <f>D29*$D$11</f>
        <v>1302.9847362887235</v>
      </c>
      <c r="E30" s="16">
        <f>E29*$D$11</f>
        <v>1315.7488059999253</v>
      </c>
      <c r="F30" s="16">
        <f>F29*$D$11</f>
        <v>1334.1975302340945</v>
      </c>
      <c r="G30" s="16">
        <f>G29*$D$11</f>
        <v>1346.9610879235709</v>
      </c>
      <c r="I30" s="12" t="s">
        <v>53</v>
      </c>
      <c r="L30" s="17" t="s">
        <v>54</v>
      </c>
    </row>
    <row r="31" spans="1:13" x14ac:dyDescent="0.2">
      <c r="A31" s="2"/>
      <c r="B31" s="2" t="s">
        <v>22</v>
      </c>
      <c r="C31" s="16">
        <f>C29-C30</f>
        <v>22070.829931459579</v>
      </c>
      <c r="D31" s="16">
        <f>D29-D30</f>
        <v>22387.646832597158</v>
      </c>
      <c r="E31" s="16">
        <f>E29-E30</f>
        <v>22606.956757635078</v>
      </c>
      <c r="F31" s="16">
        <f>F29-F30</f>
        <v>22923.93938311308</v>
      </c>
      <c r="G31" s="16">
        <f>G29-G30</f>
        <v>23143.24051068681</v>
      </c>
      <c r="I31" s="12"/>
      <c r="L31" s="17"/>
    </row>
    <row r="32" spans="1:13" x14ac:dyDescent="0.2">
      <c r="A32" s="2"/>
      <c r="B32" s="2" t="s">
        <v>27</v>
      </c>
      <c r="C32" s="16">
        <f>C29*$D$12</f>
        <v>2569.091314773073</v>
      </c>
      <c r="D32" s="16">
        <f>D29*$D$12</f>
        <v>2605.969472577447</v>
      </c>
      <c r="E32" s="16">
        <f>E29*$D$12</f>
        <v>2631.4976119998505</v>
      </c>
      <c r="F32" s="16">
        <f>F29*$D$12</f>
        <v>2668.3950604681891</v>
      </c>
      <c r="G32" s="16">
        <f>G29*$D$12</f>
        <v>2693.9221758471417</v>
      </c>
      <c r="I32" s="12" t="s">
        <v>55</v>
      </c>
      <c r="L32" s="13" t="s">
        <v>56</v>
      </c>
    </row>
    <row r="33" spans="1:12" x14ac:dyDescent="0.2">
      <c r="A33" s="2" t="s">
        <v>28</v>
      </c>
      <c r="B33" s="2"/>
      <c r="C33" s="16"/>
      <c r="D33" s="16"/>
      <c r="E33" s="16"/>
      <c r="F33" s="11"/>
      <c r="G33" s="16"/>
      <c r="I33" s="12" t="s">
        <v>57</v>
      </c>
      <c r="L33" s="17" t="s">
        <v>58</v>
      </c>
    </row>
    <row r="34" spans="1:12" x14ac:dyDescent="0.2">
      <c r="A34" s="4">
        <v>26</v>
      </c>
      <c r="B34" s="5" t="s">
        <v>10</v>
      </c>
      <c r="C34" s="6">
        <f>(('Løntabel oktober 2018'!C31/37*$D$9))+($D$69*((37-$D$9)/37))</f>
        <v>23733.797449128168</v>
      </c>
      <c r="D34" s="6">
        <f>(('Løntabel oktober 2018'!D31/37*$D$9))+($D$69*((37-$D$9)/37))</f>
        <v>24057.614812792337</v>
      </c>
      <c r="E34" s="6">
        <f>(('Løntabel oktober 2018'!E31/37*$D$9))+($D$69*((37-$D$9)/37))</f>
        <v>24281.680542311446</v>
      </c>
      <c r="F34" s="6">
        <f>(('Løntabel oktober 2018'!F31/37*$D$9))+($D$69*((37-$D$9)/37))</f>
        <v>24605.427831545003</v>
      </c>
      <c r="G34" s="6">
        <f>(('Løntabel oktober 2018'!G31/37*$D$9))+($D$69*((37-$D$9)/37))</f>
        <v>24829.501632603587</v>
      </c>
      <c r="L34" s="17" t="s">
        <v>59</v>
      </c>
    </row>
    <row r="35" spans="1:12" x14ac:dyDescent="0.2">
      <c r="A35" s="2"/>
      <c r="B35" s="2" t="s">
        <v>16</v>
      </c>
      <c r="C35" s="16">
        <f>C34*$D$11</f>
        <v>1305.3588597020491</v>
      </c>
      <c r="D35" s="16">
        <f>D34*$D$11</f>
        <v>1323.1688147035786</v>
      </c>
      <c r="E35" s="16">
        <f>E34*$D$11</f>
        <v>1335.4924298271296</v>
      </c>
      <c r="F35" s="16">
        <f>F34*$D$11</f>
        <v>1353.2985307349752</v>
      </c>
      <c r="G35" s="16">
        <f>G34*$D$11</f>
        <v>1365.6225897931972</v>
      </c>
      <c r="L35" s="17" t="s">
        <v>60</v>
      </c>
    </row>
    <row r="36" spans="1:12" x14ac:dyDescent="0.2">
      <c r="A36" s="2"/>
      <c r="B36" s="2" t="s">
        <v>22</v>
      </c>
      <c r="C36" s="16">
        <f>C34-C35</f>
        <v>22428.438589426118</v>
      </c>
      <c r="D36" s="16">
        <f>D34-D35</f>
        <v>22734.445998088759</v>
      </c>
      <c r="E36" s="16">
        <f>E34-E35</f>
        <v>22946.188112484317</v>
      </c>
      <c r="F36" s="16">
        <f>F34-F35</f>
        <v>23252.129300810029</v>
      </c>
      <c r="G36" s="16">
        <f>G34-G35</f>
        <v>23463.879042810389</v>
      </c>
      <c r="L36" s="17" t="s">
        <v>61</v>
      </c>
    </row>
    <row r="37" spans="1:12" x14ac:dyDescent="0.2">
      <c r="A37" s="2"/>
      <c r="B37" s="2" t="s">
        <v>27</v>
      </c>
      <c r="C37" s="16">
        <f>C34*$D$12</f>
        <v>2610.7177194040983</v>
      </c>
      <c r="D37" s="16">
        <f>D34*$D$12</f>
        <v>2646.3376294071572</v>
      </c>
      <c r="E37" s="16">
        <f>E34*$D$12</f>
        <v>2670.9848596542593</v>
      </c>
      <c r="F37" s="16">
        <f>F34*$D$12</f>
        <v>2706.5970614699504</v>
      </c>
      <c r="G37" s="16">
        <f>G34*$D$12</f>
        <v>2731.2451795863944</v>
      </c>
      <c r="L37" s="17" t="s">
        <v>62</v>
      </c>
    </row>
    <row r="38" spans="1:12" x14ac:dyDescent="0.2">
      <c r="A38" s="2" t="s">
        <v>28</v>
      </c>
      <c r="B38" s="2"/>
      <c r="C38" s="16"/>
      <c r="D38" s="16"/>
      <c r="E38" s="11"/>
      <c r="F38" s="16"/>
      <c r="G38" s="16"/>
      <c r="L38" s="14" t="s">
        <v>63</v>
      </c>
    </row>
    <row r="39" spans="1:12" x14ac:dyDescent="0.2">
      <c r="A39" s="4">
        <v>28</v>
      </c>
      <c r="B39" s="5" t="s">
        <v>10</v>
      </c>
      <c r="C39" s="6">
        <f>(('Løntabel oktober 2018'!C36/37*$D$9))+($D$69*((37-$D$9)/37))</f>
        <v>24516.517254046612</v>
      </c>
      <c r="D39" s="6">
        <f>(('Løntabel oktober 2018'!D36/37*$D$9))+($D$69*((37-$D$9)/37))</f>
        <v>24814.62459354294</v>
      </c>
      <c r="E39" s="6">
        <f>(('Løntabel oktober 2018'!E36/37*$D$9))+($D$69*((37-$D$9)/37))</f>
        <v>25020.988564124222</v>
      </c>
      <c r="F39" s="6">
        <f>(('Løntabel oktober 2018'!F36/37*$D$9))+($D$69*((37-$D$9)/37))</f>
        <v>25319.095903620546</v>
      </c>
      <c r="G39" s="6">
        <f>(('Løntabel oktober 2018'!G36/37*$D$9))+($D$69*((37-$D$9)/37))</f>
        <v>25525.381728231703</v>
      </c>
      <c r="L39" s="14" t="s">
        <v>64</v>
      </c>
    </row>
    <row r="40" spans="1:12" x14ac:dyDescent="0.2">
      <c r="A40" s="2"/>
      <c r="B40" s="2" t="s">
        <v>16</v>
      </c>
      <c r="C40" s="16">
        <f>C39*$D$11</f>
        <v>1348.4084489725637</v>
      </c>
      <c r="D40" s="16">
        <f>D39*$D$11</f>
        <v>1364.8043526448616</v>
      </c>
      <c r="E40" s="16">
        <f>E39*$D$11</f>
        <v>1376.1543710268322</v>
      </c>
      <c r="F40" s="16">
        <f>F39*$D$11</f>
        <v>1392.5502746991301</v>
      </c>
      <c r="G40" s="16">
        <f>G39*$D$11</f>
        <v>1403.8959950527437</v>
      </c>
      <c r="L40" s="2" t="s">
        <v>65</v>
      </c>
    </row>
    <row r="41" spans="1:12" x14ac:dyDescent="0.2">
      <c r="A41" s="2"/>
      <c r="B41" s="2" t="s">
        <v>22</v>
      </c>
      <c r="C41" s="16">
        <f>C39-C40</f>
        <v>23168.108805074047</v>
      </c>
      <c r="D41" s="16">
        <f>D39-D40</f>
        <v>23449.82024089808</v>
      </c>
      <c r="E41" s="16">
        <f>E39-E40</f>
        <v>23644.834193097391</v>
      </c>
      <c r="F41" s="16">
        <f>F39-F40</f>
        <v>23926.545628921416</v>
      </c>
      <c r="G41" s="16">
        <f>G39-G40</f>
        <v>24121.485733178961</v>
      </c>
      <c r="L41" s="14" t="s">
        <v>66</v>
      </c>
    </row>
    <row r="42" spans="1:12" x14ac:dyDescent="0.2">
      <c r="A42" s="2"/>
      <c r="B42" s="2" t="s">
        <v>27</v>
      </c>
      <c r="C42" s="16">
        <f>C39*$D$12</f>
        <v>2696.8168979451275</v>
      </c>
      <c r="D42" s="16">
        <f>D39*$D$12</f>
        <v>2729.6087052897233</v>
      </c>
      <c r="E42" s="16">
        <f>E39*$D$12</f>
        <v>2752.3087420536644</v>
      </c>
      <c r="F42" s="16">
        <f>F39*$D$12</f>
        <v>2785.1005493982602</v>
      </c>
      <c r="G42" s="16">
        <f>G39*$D$12</f>
        <v>2807.7919901054875</v>
      </c>
    </row>
    <row r="43" spans="1:12" x14ac:dyDescent="0.2">
      <c r="A43" s="4">
        <v>29</v>
      </c>
      <c r="B43" s="5" t="s">
        <v>10</v>
      </c>
      <c r="C43" s="6">
        <f>(('Løntabel oktober 2018'!C40/37*$D$9))+($D$69*((37-$D$9)/37))</f>
        <v>24921.078941332147</v>
      </c>
      <c r="D43" s="6">
        <f>(('Løntabel oktober 2018'!D40/37*$D$9))+($D$69*((37-$D$9)/37))</f>
        <v>25205.080933222711</v>
      </c>
      <c r="E43" s="6">
        <f>(('Løntabel oktober 2018'!E40/37*$D$9))+($D$69*((37-$D$9)/37))</f>
        <v>25401.647352800806</v>
      </c>
      <c r="F43" s="6">
        <f>(('Løntabel oktober 2018'!F40/37*$D$9))+($D$69*((37-$D$9)/37))</f>
        <v>25685.57119872126</v>
      </c>
      <c r="G43" s="6">
        <f>(('Løntabel oktober 2018'!G40/37*$D$9))+($D$69*((37-$D$9)/37))</f>
        <v>25882.215764269484</v>
      </c>
    </row>
    <row r="44" spans="1:12" x14ac:dyDescent="0.2">
      <c r="A44" s="2"/>
      <c r="B44" s="2" t="s">
        <v>16</v>
      </c>
      <c r="C44" s="16">
        <f>C43*$D$11</f>
        <v>1370.6593417732681</v>
      </c>
      <c r="D44" s="16">
        <f>D43*$D$11</f>
        <v>1386.279451327249</v>
      </c>
      <c r="E44" s="16">
        <f>E43*$D$11</f>
        <v>1397.0906044040444</v>
      </c>
      <c r="F44" s="16">
        <f>F43*$D$11</f>
        <v>1412.7064159296692</v>
      </c>
      <c r="G44" s="16">
        <f>G43*$D$11</f>
        <v>1423.5218670348215</v>
      </c>
    </row>
    <row r="45" spans="1:12" x14ac:dyDescent="0.2">
      <c r="A45" s="2"/>
      <c r="B45" s="2" t="s">
        <v>22</v>
      </c>
      <c r="C45" s="16">
        <f>C43-C44</f>
        <v>23550.419599558878</v>
      </c>
      <c r="D45" s="16">
        <f>D43-D44</f>
        <v>23818.801481895462</v>
      </c>
      <c r="E45" s="16">
        <f>E43-E44</f>
        <v>24004.556748396761</v>
      </c>
      <c r="F45" s="16">
        <f>F43-F44</f>
        <v>24272.864782791592</v>
      </c>
      <c r="G45" s="16">
        <f>G43-G44</f>
        <v>24458.693897234662</v>
      </c>
    </row>
    <row r="46" spans="1:12" x14ac:dyDescent="0.2">
      <c r="A46" s="2"/>
      <c r="B46" s="2" t="s">
        <v>27</v>
      </c>
      <c r="C46" s="16">
        <f>C43*$D$12</f>
        <v>2741.3186835465362</v>
      </c>
      <c r="D46" s="16">
        <f>D43*$D$12</f>
        <v>2772.5589026544981</v>
      </c>
      <c r="E46" s="16">
        <f>E43*$D$12</f>
        <v>2794.1812088080887</v>
      </c>
      <c r="F46" s="16">
        <f>F43*$D$12</f>
        <v>2825.4128318593384</v>
      </c>
      <c r="G46" s="16">
        <f>G43*$D$12</f>
        <v>2847.0437340696431</v>
      </c>
    </row>
    <row r="47" spans="1:12" x14ac:dyDescent="0.2">
      <c r="A47" s="4">
        <v>30</v>
      </c>
      <c r="B47" s="5" t="s">
        <v>10</v>
      </c>
      <c r="C47" s="6">
        <f>(('Løntabel oktober 2018'!C44/37*$D$9))+($D$69*((37-$D$9)/37))</f>
        <v>25334.408004366695</v>
      </c>
      <c r="D47" s="6">
        <f>(('Løntabel oktober 2018'!D44/37*$D$9))+($D$69*((37-$D$9)/37))</f>
        <v>25603.283492190134</v>
      </c>
      <c r="E47" s="6">
        <f>(('Løntabel oktober 2018'!E44/37*$D$9))+($D$69*((37-$D$9)/37))</f>
        <v>25789.524875466785</v>
      </c>
      <c r="F47" s="6">
        <f>(('Løntabel oktober 2018'!F44/37*$D$9))+($D$69*((37-$D$9)/37))</f>
        <v>26058.395853893828</v>
      </c>
      <c r="G47" s="6">
        <f>(('Løntabel oktober 2018'!G44/37*$D$9))+($D$69*((37-$D$9)/37))</f>
        <v>26244.559091200361</v>
      </c>
    </row>
    <row r="48" spans="1:12" x14ac:dyDescent="0.2">
      <c r="A48" s="2"/>
      <c r="B48" s="2" t="s">
        <v>16</v>
      </c>
      <c r="C48" s="16">
        <f>C47*$D$11</f>
        <v>1393.3924402401683</v>
      </c>
      <c r="D48" s="16">
        <f>D47*$D$11</f>
        <v>1408.1805920704574</v>
      </c>
      <c r="E48" s="16">
        <f>E47*$D$11</f>
        <v>1418.4238681506731</v>
      </c>
      <c r="F48" s="16">
        <f>F47*$D$11</f>
        <v>1433.2117719641606</v>
      </c>
      <c r="G48" s="16">
        <f>G47*$D$11</f>
        <v>1443.4507500160198</v>
      </c>
    </row>
    <row r="49" spans="1:7" x14ac:dyDescent="0.2">
      <c r="A49" s="2"/>
      <c r="B49" s="2" t="s">
        <v>22</v>
      </c>
      <c r="C49" s="16">
        <f>C47-C48</f>
        <v>23941.015564126526</v>
      </c>
      <c r="D49" s="16">
        <f>D47-D48</f>
        <v>24195.102900119677</v>
      </c>
      <c r="E49" s="16">
        <f>E47-E48</f>
        <v>24371.101007316112</v>
      </c>
      <c r="F49" s="16">
        <f>F47-F48</f>
        <v>24625.184081929667</v>
      </c>
      <c r="G49" s="16">
        <f>G47-G48</f>
        <v>24801.108341184343</v>
      </c>
    </row>
    <row r="50" spans="1:7" x14ac:dyDescent="0.2">
      <c r="A50" s="2"/>
      <c r="B50" s="2" t="s">
        <v>27</v>
      </c>
      <c r="C50" s="16">
        <f>C47*$D$12</f>
        <v>2786.7848804803366</v>
      </c>
      <c r="D50" s="16">
        <f>D47*$D$12</f>
        <v>2816.3611841409147</v>
      </c>
      <c r="E50" s="16">
        <f>E47*$D$12</f>
        <v>2836.8477363013462</v>
      </c>
      <c r="F50" s="16">
        <f>F47*$D$12</f>
        <v>2866.4235439283211</v>
      </c>
      <c r="G50" s="16">
        <f>G47*$D$12</f>
        <v>2886.9015000320396</v>
      </c>
    </row>
    <row r="51" spans="1:7" x14ac:dyDescent="0.2">
      <c r="A51" s="2" t="s">
        <v>28</v>
      </c>
      <c r="B51" s="2"/>
      <c r="C51" s="11"/>
      <c r="D51" s="16"/>
      <c r="E51" s="16"/>
      <c r="F51" s="16"/>
      <c r="G51" s="16"/>
    </row>
    <row r="52" spans="1:7" x14ac:dyDescent="0.2">
      <c r="A52" s="4">
        <v>31</v>
      </c>
      <c r="B52" s="5" t="s">
        <v>10</v>
      </c>
      <c r="C52" s="6">
        <f>(('Løntabel oktober 2018'!C49/37*$D$9))+($D$69*((37-$D$9)/37))</f>
        <v>25757.104066115313</v>
      </c>
      <c r="D52" s="6">
        <f>(('Løntabel oktober 2018'!D49/37*$D$9))+($D$69*((37-$D$9)/37))</f>
        <v>26010.072339623948</v>
      </c>
      <c r="E52" s="6">
        <f>(('Løntabel oktober 2018'!E49/37*$D$9))+($D$69*((37-$D$9)/37))</f>
        <v>26185.138849174149</v>
      </c>
      <c r="F52" s="6">
        <f>(('Løntabel oktober 2018'!F49/37*$D$9))+($D$69*((37-$D$9)/37))</f>
        <v>26438.107122682781</v>
      </c>
      <c r="G52" s="6">
        <f>(('Løntabel oktober 2018'!G49/37*$D$9))+($D$69*((37-$D$9)/37))</f>
        <v>26613.173632232978</v>
      </c>
    </row>
    <row r="53" spans="1:7" x14ac:dyDescent="0.2">
      <c r="A53" s="2"/>
      <c r="B53" s="2" t="s">
        <v>16</v>
      </c>
      <c r="C53" s="16">
        <f>C52*$D$11</f>
        <v>1416.6407236363423</v>
      </c>
      <c r="D53" s="16">
        <f>D52*$D$11</f>
        <v>1430.5539786793172</v>
      </c>
      <c r="E53" s="16">
        <f>E52*$D$11</f>
        <v>1440.1826367045783</v>
      </c>
      <c r="F53" s="16">
        <f>F52*$D$11</f>
        <v>1454.095891747553</v>
      </c>
      <c r="G53" s="16">
        <f>G52*$D$11</f>
        <v>1463.7245497728138</v>
      </c>
    </row>
    <row r="54" spans="1:7" x14ac:dyDescent="0.2">
      <c r="A54" s="2"/>
      <c r="B54" s="2" t="s">
        <v>22</v>
      </c>
      <c r="C54" s="16">
        <f>C52-C53</f>
        <v>24340.463342478972</v>
      </c>
      <c r="D54" s="16">
        <f>D52-D53</f>
        <v>24579.518360944632</v>
      </c>
      <c r="E54" s="16">
        <f>E52-E53</f>
        <v>24744.956212469569</v>
      </c>
      <c r="F54" s="16">
        <f>F52-F53</f>
        <v>24984.011230935226</v>
      </c>
      <c r="G54" s="16">
        <f>G52-G53</f>
        <v>25149.449082460163</v>
      </c>
    </row>
    <row r="55" spans="1:7" x14ac:dyDescent="0.2">
      <c r="A55" s="2"/>
      <c r="B55" s="2" t="s">
        <v>27</v>
      </c>
      <c r="C55" s="16">
        <f>C52*$D$12</f>
        <v>2833.2814472726845</v>
      </c>
      <c r="D55" s="16">
        <f>D52*$D$12</f>
        <v>2861.1079573586344</v>
      </c>
      <c r="E55" s="16">
        <f>E52*$D$12</f>
        <v>2880.3652734091565</v>
      </c>
      <c r="F55" s="16">
        <f>F52*$D$12</f>
        <v>2908.1917834951059</v>
      </c>
      <c r="G55" s="16">
        <f>G52*$D$12</f>
        <v>2927.4490995456276</v>
      </c>
    </row>
    <row r="56" spans="1:7" x14ac:dyDescent="0.2">
      <c r="A56" s="2"/>
      <c r="B56" s="1"/>
      <c r="C56" s="2"/>
      <c r="D56" s="2"/>
      <c r="E56" s="2"/>
      <c r="F56" s="2"/>
      <c r="G56" s="2"/>
    </row>
    <row r="57" spans="1:7" x14ac:dyDescent="0.2">
      <c r="A57" s="2"/>
      <c r="B57" s="1" t="s">
        <v>67</v>
      </c>
      <c r="C57" s="2"/>
      <c r="D57" s="2"/>
      <c r="E57" s="2"/>
      <c r="F57" s="2"/>
      <c r="G57" s="2"/>
    </row>
    <row r="58" spans="1:7" x14ac:dyDescent="0.2">
      <c r="A58" s="4">
        <v>39</v>
      </c>
      <c r="B58" s="5" t="s">
        <v>10</v>
      </c>
      <c r="C58" s="6">
        <f>(('Løntabel oktober 2018'!C55/37*$D$9))+($D$69*((37-$D$9)/37))</f>
        <v>29522.821610511102</v>
      </c>
      <c r="D58" s="6">
        <f>(('Løntabel oktober 2018'!D55/37*$D$9))+($D$69*((37-$D$9)/37))</f>
        <v>29609.319431182183</v>
      </c>
      <c r="E58" s="6">
        <f>(('Løntabel oktober 2018'!E55/37*$D$9))+($D$69*((37-$D$9)/37))</f>
        <v>29669.162795062268</v>
      </c>
      <c r="F58" s="6">
        <f>(('Løntabel oktober 2018'!F55/37*$D$9))+($D$69*((37-$D$9)/37))</f>
        <v>29755.66729671511</v>
      </c>
      <c r="G58" s="6">
        <f>(('Løntabel oktober 2018'!G55/37*$D$9))+($D$69*((37-$D$9)/37))</f>
        <v>29815.605255793336</v>
      </c>
    </row>
    <row r="59" spans="1:7" x14ac:dyDescent="0.2">
      <c r="A59" s="2"/>
      <c r="B59" s="2" t="s">
        <v>16</v>
      </c>
      <c r="C59" s="16">
        <f>C58*$D$11</f>
        <v>1623.7551885781106</v>
      </c>
      <c r="D59" s="16">
        <f>D58*$D$11</f>
        <v>1628.5125687150201</v>
      </c>
      <c r="E59" s="16">
        <f>E58*$D$11</f>
        <v>1631.8039537284246</v>
      </c>
      <c r="F59" s="16">
        <f>F58*$D$11</f>
        <v>1636.561701319331</v>
      </c>
      <c r="G59" s="16">
        <f>G58*$D$11</f>
        <v>1639.8582890686334</v>
      </c>
    </row>
    <row r="60" spans="1:7" x14ac:dyDescent="0.2">
      <c r="A60" s="2"/>
      <c r="B60" s="2" t="s">
        <v>22</v>
      </c>
      <c r="C60" s="16">
        <f>C58-C59</f>
        <v>27899.066421932992</v>
      </c>
      <c r="D60" s="16">
        <f>D58-D59</f>
        <v>27980.806862467161</v>
      </c>
      <c r="E60" s="16">
        <f>E58-E59</f>
        <v>28037.358841333844</v>
      </c>
      <c r="F60" s="16">
        <f>F58-F59</f>
        <v>28119.10559539578</v>
      </c>
      <c r="G60" s="16">
        <f>G58-G59</f>
        <v>28175.746966724702</v>
      </c>
    </row>
    <row r="61" spans="1:7" x14ac:dyDescent="0.2">
      <c r="A61" s="2"/>
      <c r="B61" s="2" t="s">
        <v>27</v>
      </c>
      <c r="C61" s="16">
        <f>C58*$D$12</f>
        <v>3247.5103771562212</v>
      </c>
      <c r="D61" s="16">
        <f>D58*$D$12</f>
        <v>3257.0251374300401</v>
      </c>
      <c r="E61" s="16">
        <f>E58*$D$12</f>
        <v>3263.6079074568493</v>
      </c>
      <c r="F61" s="16">
        <f>F58*$D$12</f>
        <v>3273.1234026386619</v>
      </c>
      <c r="G61" s="16">
        <f>G58*$D$12</f>
        <v>3279.7165781372669</v>
      </c>
    </row>
    <row r="62" spans="1:7" x14ac:dyDescent="0.2">
      <c r="A62" s="2" t="s">
        <v>28</v>
      </c>
      <c r="E62" s="10"/>
    </row>
    <row r="69" spans="1:4" x14ac:dyDescent="0.2">
      <c r="A69" s="31" t="s">
        <v>85</v>
      </c>
      <c r="B69" s="31"/>
      <c r="C69" s="31"/>
      <c r="D69" s="32">
        <f>250.067204108229*(1+'Løntabel oktober 2018'!E63)</f>
        <v>255.14356835162604</v>
      </c>
    </row>
    <row r="70" spans="1:4" x14ac:dyDescent="0.2">
      <c r="A70" s="31"/>
      <c r="B70" s="31"/>
      <c r="C70" s="31"/>
      <c r="D70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workbookViewId="0">
      <selection activeCell="A4" sqref="A4:D7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1.7109375" style="14" bestFit="1" customWidth="1"/>
    <col min="5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72</v>
      </c>
    </row>
    <row r="3" spans="1:15" x14ac:dyDescent="0.2">
      <c r="F3" s="2"/>
    </row>
    <row r="4" spans="1:15" ht="13.5" thickBot="1" x14ac:dyDescent="0.25">
      <c r="A4" s="25" t="s">
        <v>77</v>
      </c>
      <c r="F4" s="2"/>
    </row>
    <row r="5" spans="1:15" ht="13.5" thickBot="1" x14ac:dyDescent="0.25">
      <c r="A5" s="14" t="s">
        <v>78</v>
      </c>
      <c r="D5" s="26"/>
      <c r="F5" s="2"/>
    </row>
    <row r="6" spans="1:15" ht="13.5" thickBot="1" x14ac:dyDescent="0.25">
      <c r="A6" s="14" t="s">
        <v>79</v>
      </c>
      <c r="D6" s="27">
        <f>+D5*(100%+D7)</f>
        <v>0</v>
      </c>
      <c r="F6" s="2"/>
    </row>
    <row r="7" spans="1:15" x14ac:dyDescent="0.2">
      <c r="A7" s="14" t="s">
        <v>80</v>
      </c>
      <c r="D7" s="23">
        <f>+C15/'Løntabel oktober 2018'!C15-1</f>
        <v>3.8518082916789043E-2</v>
      </c>
      <c r="F7" s="2"/>
    </row>
    <row r="8" spans="1:15" x14ac:dyDescent="0.2">
      <c r="F8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9"/>
      <c r="E14" s="19"/>
      <c r="F14" s="19"/>
      <c r="G14" s="19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2018'!$E$63+$E$63)</f>
        <v>25534.201693760682</v>
      </c>
      <c r="D15" s="6">
        <f>+'Løntabel oktober 2017'!D10*(100%+'Løntabel oktober 2018'!$E$63+$E$63)</f>
        <v>25952.355422184064</v>
      </c>
      <c r="E15" s="6">
        <f>+'Løntabel oktober 2017'!E10*(100%+'Løntabel oktober 2018'!$E$63+$E$63)</f>
        <v>26241.864439232664</v>
      </c>
      <c r="F15" s="6">
        <f>+'Løntabel oktober 2017'!F10*(100%+'Løntabel oktober 2018'!$E$63+$E$63)</f>
        <v>26660.030103964033</v>
      </c>
      <c r="G15" s="6">
        <f>+'Løntabel oktober 2017'!G10*(100%+'Løntabel oktober 2018'!$E$63+$E$63)</f>
        <v>26949.551291781001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1404.3810931568376</v>
      </c>
      <c r="D16" s="16">
        <f t="shared" ref="D16:G16" si="0">D15*$D$9</f>
        <v>1427.3795482201235</v>
      </c>
      <c r="E16" s="16">
        <f t="shared" si="0"/>
        <v>1443.3025441577965</v>
      </c>
      <c r="F16" s="16">
        <f t="shared" si="0"/>
        <v>1466.3016557180217</v>
      </c>
      <c r="G16" s="16">
        <f t="shared" si="0"/>
        <v>1482.225321047955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24129.820600603845</v>
      </c>
      <c r="D17" s="16">
        <f>D15-D16</f>
        <v>24524.97587396394</v>
      </c>
      <c r="E17" s="16">
        <f>E15-E16</f>
        <v>24798.561895074869</v>
      </c>
      <c r="F17" s="16">
        <f>F15-F16</f>
        <v>25193.728448246009</v>
      </c>
      <c r="G17" s="16">
        <f>G15-G16</f>
        <v>25467.325970733047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2808.7621863136751</v>
      </c>
      <c r="D18" s="16">
        <f>D15*$D$10</f>
        <v>2854.759096440247</v>
      </c>
      <c r="E18" s="16">
        <f>E15*$D$10</f>
        <v>2886.6050883155931</v>
      </c>
      <c r="F18" s="16">
        <f>F15*$D$10</f>
        <v>2932.6033114360434</v>
      </c>
      <c r="G18" s="16">
        <f>G15*$D$10</f>
        <v>2964.4506420959101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2018'!$E$63+$E$63)</f>
        <v>27559.231326637015</v>
      </c>
      <c r="D21" s="6">
        <f>+'Løntabel oktober 2017'!D16*(100%+'Løntabel oktober 2018'!$E$63+$E$63)</f>
        <v>27974.810295334319</v>
      </c>
      <c r="E21" s="6">
        <f>+'Løntabel oktober 2017'!E16*(100%+'Løntabel oktober 2018'!$E$63+$E$63)</f>
        <v>28262.572046365956</v>
      </c>
      <c r="F21" s="6">
        <f>+'Løntabel oktober 2017'!F16*(100%+'Løntabel oktober 2018'!$E$63+$E$63)</f>
        <v>28678.15101506326</v>
      </c>
      <c r="G21" s="6">
        <f>+'Løntabel oktober 2017'!G16*(100%+'Løntabel oktober 2018'!$E$63+$E$63)</f>
        <v>28965.801218800407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1515.7577229650358</v>
      </c>
      <c r="D22" s="16">
        <f t="shared" ref="D22:G22" si="1">D21*$D$9</f>
        <v>1538.6145662433876</v>
      </c>
      <c r="E22" s="16">
        <f t="shared" si="1"/>
        <v>1554.4414625501277</v>
      </c>
      <c r="F22" s="16">
        <f t="shared" si="1"/>
        <v>1577.2983058284792</v>
      </c>
      <c r="G22" s="16">
        <f t="shared" si="1"/>
        <v>1593.1190670340225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26043.473603671981</v>
      </c>
      <c r="D23" s="16">
        <f>D21-D22</f>
        <v>26436.19572909093</v>
      </c>
      <c r="E23" s="16">
        <f>E21-E22</f>
        <v>26708.13058381583</v>
      </c>
      <c r="F23" s="16">
        <f>F21-F22</f>
        <v>27100.852709234779</v>
      </c>
      <c r="G23" s="16">
        <f>G21-G22</f>
        <v>27372.682151766385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3031.5154459300716</v>
      </c>
      <c r="D24" s="16">
        <f>D21*$D$10</f>
        <v>3077.2291324867751</v>
      </c>
      <c r="E24" s="16">
        <f>E21*$D$10</f>
        <v>3108.8829251002553</v>
      </c>
      <c r="F24" s="16">
        <f>F21*$D$10</f>
        <v>3154.5966116569584</v>
      </c>
      <c r="G24" s="16">
        <f>G21*$D$10</f>
        <v>3186.2381340680449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2018'!$E$63+$E$63)</f>
        <v>28003.418737463948</v>
      </c>
      <c r="D26" s="6">
        <f>+'Løntabel oktober 2017'!D21*(100%+'Løntabel oktober 2018'!$E$63+$E$63)</f>
        <v>28405.989603528305</v>
      </c>
      <c r="E26" s="6">
        <f>+'Løntabel oktober 2017'!E21*(100%+'Løntabel oktober 2018'!$E$63+$E$63)</f>
        <v>28684.660931169026</v>
      </c>
      <c r="F26" s="6">
        <f>+'Løntabel oktober 2017'!F21*(100%+'Løntabel oktober 2018'!$E$63+$E$63)</f>
        <v>29087.442378774365</v>
      </c>
      <c r="G26" s="6">
        <f>+'Løntabel oktober 2017'!G21*(100%+'Løntabel oktober 2018'!$E$63+$E$63)</f>
        <v>29366.102527709765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1540.1880305605171</v>
      </c>
      <c r="D27" s="16">
        <f t="shared" ref="D27:G27" si="2">D26*$D$9</f>
        <v>1562.3294281940568</v>
      </c>
      <c r="E27" s="16">
        <f t="shared" si="2"/>
        <v>1577.6563512142964</v>
      </c>
      <c r="F27" s="16">
        <f t="shared" si="2"/>
        <v>1599.8093308325901</v>
      </c>
      <c r="G27" s="16">
        <f t="shared" si="2"/>
        <v>1615.1356390240371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26463.230706903432</v>
      </c>
      <c r="D28" s="16">
        <f>D26-D27</f>
        <v>26843.660175334247</v>
      </c>
      <c r="E28" s="16">
        <f>E26-E27</f>
        <v>27107.00457995473</v>
      </c>
      <c r="F28" s="16">
        <f>F26-F27</f>
        <v>27487.633047941774</v>
      </c>
      <c r="G28" s="16">
        <f>G26-G27</f>
        <v>27750.966888685729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3080.3760611210341</v>
      </c>
      <c r="D29" s="16">
        <f>D26*$D$10</f>
        <v>3124.6588563881137</v>
      </c>
      <c r="E29" s="16">
        <f>E26*$D$10</f>
        <v>3155.3127024285927</v>
      </c>
      <c r="F29" s="16">
        <f>F26*$D$10</f>
        <v>3199.6186616651803</v>
      </c>
      <c r="G29" s="16">
        <f>G26*$D$10</f>
        <v>3230.2712780480742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2018'!$E$63+$E$63)</f>
        <v>28457.822611224416</v>
      </c>
      <c r="D31" s="6">
        <f>+'Løntabel oktober 2017'!D26*(100%+'Løntabel oktober 2018'!$E$63+$E$63)</f>
        <v>28846.658140784548</v>
      </c>
      <c r="E31" s="6">
        <f>+'Løntabel oktober 2017'!E26*(100%+'Løntabel oktober 2018'!$E$63+$E$63)</f>
        <v>29115.713251381385</v>
      </c>
      <c r="F31" s="6">
        <f>+'Løntabel oktober 2017'!F26*(100%+'Løntabel oktober 2018'!$E$63+$E$63)</f>
        <v>29504.464636508907</v>
      </c>
      <c r="G31" s="6">
        <f>+'Løntabel oktober 2017'!G26*(100%+'Løntabel oktober 2018'!$E$63+$E$63)</f>
        <v>29773.529439301652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1565.180243617343</v>
      </c>
      <c r="D32" s="16">
        <f t="shared" ref="D32:G32" si="3">D31*$D$9</f>
        <v>1586.56619774315</v>
      </c>
      <c r="E32" s="16">
        <f t="shared" si="3"/>
        <v>1601.3642288259762</v>
      </c>
      <c r="F32" s="16">
        <f t="shared" si="3"/>
        <v>1622.7455550079899</v>
      </c>
      <c r="G32" s="16">
        <f t="shared" si="3"/>
        <v>1637.544119161591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26892.642367607074</v>
      </c>
      <c r="D33" s="16">
        <f>D31-D32</f>
        <v>27260.0919430414</v>
      </c>
      <c r="E33" s="16">
        <f>E31-E32</f>
        <v>27514.349022555409</v>
      </c>
      <c r="F33" s="16">
        <f>F31-F32</f>
        <v>27881.719081500916</v>
      </c>
      <c r="G33" s="16">
        <f>G31-G32</f>
        <v>28135.985320140062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3130.3604872346859</v>
      </c>
      <c r="D34" s="16">
        <f>D31*$D$10</f>
        <v>3173.1323954863001</v>
      </c>
      <c r="E34" s="16">
        <f>E31*$D$10</f>
        <v>3202.7284576519523</v>
      </c>
      <c r="F34" s="16">
        <f>F31*$D$10</f>
        <v>3245.4911100159798</v>
      </c>
      <c r="G34" s="16">
        <f>G31*$D$10</f>
        <v>3275.0882383231819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2018'!$E$63+$E$63)</f>
        <v>29397.702012374462</v>
      </c>
      <c r="D36" s="6">
        <f>+'Løntabel oktober 2017'!D31*(100%+'Løntabel oktober 2018'!$E$63+$E$63)</f>
        <v>29755.665291141169</v>
      </c>
      <c r="E36" s="6">
        <f>+'Løntabel oktober 2017'!E31*(100%+'Løntabel oktober 2018'!$E$63+$E$63)</f>
        <v>30003.464367988458</v>
      </c>
      <c r="F36" s="6">
        <f>+'Løntabel oktober 2017'!F31*(100%+'Løntabel oktober 2018'!$E$63+$E$63)</f>
        <v>30361.427646755157</v>
      </c>
      <c r="G36" s="6">
        <f>+'Løntabel oktober 2017'!G31*(100%+'Løntabel oktober 2018'!$E$63+$E$63)</f>
        <v>30609.132886973886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1616.8736106805954</v>
      </c>
      <c r="D37" s="16">
        <f t="shared" ref="D37:G37" si="4">D36*$D$9</f>
        <v>1636.5615910127642</v>
      </c>
      <c r="E37" s="16">
        <f t="shared" si="4"/>
        <v>1650.1905402393652</v>
      </c>
      <c r="F37" s="16">
        <f t="shared" si="4"/>
        <v>1669.8785205715337</v>
      </c>
      <c r="G37" s="16">
        <f t="shared" si="4"/>
        <v>1683.5023087835636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27780.828401693867</v>
      </c>
      <c r="D38" s="16">
        <f>D36-D37</f>
        <v>28119.103700128406</v>
      </c>
      <c r="E38" s="16">
        <f>E36-E37</f>
        <v>28353.273827749093</v>
      </c>
      <c r="F38" s="16">
        <f>F36-F37</f>
        <v>28691.549126183625</v>
      </c>
      <c r="G38" s="16">
        <f>G36-G37</f>
        <v>28925.630578190321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3233.7472213611909</v>
      </c>
      <c r="D39" s="16">
        <f>D36*$D$10</f>
        <v>3273.1231820255284</v>
      </c>
      <c r="E39" s="16">
        <f>E36*$D$10</f>
        <v>3300.3810804787304</v>
      </c>
      <c r="F39" s="16">
        <f>F36*$D$10</f>
        <v>3339.7570411430675</v>
      </c>
      <c r="G39" s="16">
        <f>G36*$D$10</f>
        <v>3367.0046175671273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2018'!$E$63+$E$63)</f>
        <v>29883.494238385403</v>
      </c>
      <c r="D40" s="6">
        <f>+'Løntabel oktober 2017'!D35*(100%+'Løntabel oktober 2018'!$E$63+$E$63)</f>
        <v>30224.520005698567</v>
      </c>
      <c r="E40" s="6">
        <f>+'Løntabel oktober 2017'!E35*(100%+'Løntabel oktober 2018'!$E$63+$E$63)</f>
        <v>30460.554315241203</v>
      </c>
      <c r="F40" s="6">
        <f>+'Løntabel oktober 2017'!F35*(100%+'Løntabel oktober 2018'!$E$63+$E$63)</f>
        <v>30801.486245925822</v>
      </c>
      <c r="G40" s="6">
        <f>+'Løntabel oktober 2017'!G35*(100%+'Løntabel oktober 2018'!$E$63+$E$63)</f>
        <v>31037.614392097024</v>
      </c>
    </row>
    <row r="41" spans="1:15" x14ac:dyDescent="0.2">
      <c r="A41" s="2"/>
      <c r="B41" s="2" t="s">
        <v>16</v>
      </c>
      <c r="C41" s="16">
        <f>C40*$D$9</f>
        <v>1643.5921831111971</v>
      </c>
      <c r="D41" s="16">
        <f t="shared" ref="D41:G41" si="5">D40*$D$9</f>
        <v>1662.3486003134212</v>
      </c>
      <c r="E41" s="16">
        <f t="shared" si="5"/>
        <v>1675.3304873382663</v>
      </c>
      <c r="F41" s="16">
        <f t="shared" si="5"/>
        <v>1694.0817435259203</v>
      </c>
      <c r="G41" s="16">
        <f t="shared" si="5"/>
        <v>1707.0687915653364</v>
      </c>
    </row>
    <row r="42" spans="1:15" x14ac:dyDescent="0.2">
      <c r="A42" s="2"/>
      <c r="B42" s="2" t="s">
        <v>22</v>
      </c>
      <c r="C42" s="16">
        <f>C40-C41</f>
        <v>28239.902055274208</v>
      </c>
      <c r="D42" s="16">
        <f>D40-D41</f>
        <v>28562.171405385146</v>
      </c>
      <c r="E42" s="16">
        <f>E40-E41</f>
        <v>28785.223827902937</v>
      </c>
      <c r="F42" s="16">
        <f>F40-F41</f>
        <v>29107.404502399902</v>
      </c>
      <c r="G42" s="16">
        <f>G40-G41</f>
        <v>29330.545600531688</v>
      </c>
    </row>
    <row r="43" spans="1:15" x14ac:dyDescent="0.2">
      <c r="A43" s="2"/>
      <c r="B43" s="2" t="s">
        <v>27</v>
      </c>
      <c r="C43" s="16">
        <f>C40*$D$10</f>
        <v>3287.1843662223941</v>
      </c>
      <c r="D43" s="16">
        <f>D40*$D$10</f>
        <v>3324.6972006268425</v>
      </c>
      <c r="E43" s="16">
        <f>E40*$D$10</f>
        <v>3350.6609746765325</v>
      </c>
      <c r="F43" s="16">
        <f>F40*$D$10</f>
        <v>3388.1634870518405</v>
      </c>
      <c r="G43" s="16">
        <f>G40*$D$10</f>
        <v>3414.1375831306727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2018'!$E$63+$E$63)</f>
        <v>30379.814211128778</v>
      </c>
      <c r="D44" s="6">
        <f>+'Løntabel oktober 2017'!D39*(100%+'Løntabel oktober 2018'!$E$63+$E$63)</f>
        <v>30702.676276061135</v>
      </c>
      <c r="E44" s="6">
        <f>+'Løntabel oktober 2017'!E39*(100%+'Løntabel oktober 2018'!$E$63+$E$63)</f>
        <v>30926.312421056413</v>
      </c>
      <c r="F44" s="6">
        <f>+'Løntabel oktober 2017'!F39*(100%+'Løntabel oktober 2018'!$E$63+$E$63)</f>
        <v>31249.1690711663</v>
      </c>
      <c r="G44" s="6">
        <f>+'Løntabel oktober 2017'!G39*(100%+'Løntabel oktober 2018'!$E$63+$E$63)</f>
        <v>31472.711379533026</v>
      </c>
    </row>
    <row r="45" spans="1:15" x14ac:dyDescent="0.2">
      <c r="A45" s="2"/>
      <c r="B45" s="2" t="s">
        <v>16</v>
      </c>
      <c r="C45" s="16">
        <f>C44*$D$9</f>
        <v>1670.8897816120827</v>
      </c>
      <c r="D45" s="16">
        <f t="shared" ref="D45:G45" si="6">D44*$D$9</f>
        <v>1688.6471951833623</v>
      </c>
      <c r="E45" s="16">
        <f t="shared" si="6"/>
        <v>1700.9471831581027</v>
      </c>
      <c r="F45" s="16">
        <f t="shared" si="6"/>
        <v>1718.7042989141464</v>
      </c>
      <c r="G45" s="16">
        <f t="shared" si="6"/>
        <v>1730.9991258743164</v>
      </c>
    </row>
    <row r="46" spans="1:15" x14ac:dyDescent="0.2">
      <c r="A46" s="2"/>
      <c r="B46" s="2" t="s">
        <v>22</v>
      </c>
      <c r="C46" s="16">
        <f>C44-C45</f>
        <v>28708.924429516694</v>
      </c>
      <c r="D46" s="16">
        <f>D44-D45</f>
        <v>29014.029080877772</v>
      </c>
      <c r="E46" s="16">
        <f>E44-E45</f>
        <v>29225.36523789831</v>
      </c>
      <c r="F46" s="16">
        <f>F44-F45</f>
        <v>29530.464772252155</v>
      </c>
      <c r="G46" s="16">
        <f>G44-G45</f>
        <v>29741.712253658709</v>
      </c>
      <c r="O46" s="2"/>
    </row>
    <row r="47" spans="1:15" x14ac:dyDescent="0.2">
      <c r="A47" s="2"/>
      <c r="B47" s="2" t="s">
        <v>27</v>
      </c>
      <c r="C47" s="16">
        <f>C44*$D$10</f>
        <v>3341.7795632241655</v>
      </c>
      <c r="D47" s="16">
        <f>D44*$D$10</f>
        <v>3377.2943903667247</v>
      </c>
      <c r="E47" s="16">
        <f>E44*$D$10</f>
        <v>3401.8943663162054</v>
      </c>
      <c r="F47" s="16">
        <f>F44*$D$10</f>
        <v>3437.4085978282928</v>
      </c>
      <c r="G47" s="16">
        <f>G44*$D$10</f>
        <v>3461.9982517486328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2018'!$E$63+$E$63)</f>
        <v>30887.381949786126</v>
      </c>
      <c r="D49" s="6">
        <f>+'Løntabel oktober 2017'!D44*(100%+'Løntabel oktober 2018'!$E$63+$E$63)</f>
        <v>31191.142845985796</v>
      </c>
      <c r="E49" s="6">
        <f>+'Løntabel oktober 2017'!E44*(100%+'Løntabel oktober 2018'!$E$63+$E$63)</f>
        <v>31401.360353098211</v>
      </c>
      <c r="F49" s="6">
        <f>+'Løntabel oktober 2017'!F44*(100%+'Løntabel oktober 2018'!$E$63+$E$63)</f>
        <v>31705.121249297874</v>
      </c>
      <c r="G49" s="6">
        <f>+'Løntabel oktober 2017'!G44*(100%+'Løntabel oktober 2018'!$E$63+$E$63)</f>
        <v>31915.338756410285</v>
      </c>
      <c r="O49" s="17"/>
    </row>
    <row r="50" spans="1:15" x14ac:dyDescent="0.2">
      <c r="A50" s="2"/>
      <c r="B50" s="2" t="s">
        <v>16</v>
      </c>
      <c r="C50" s="16">
        <f>C49*$D$9</f>
        <v>1698.806007238237</v>
      </c>
      <c r="D50" s="16">
        <f t="shared" ref="D50:G50" si="7">D49*$D$9</f>
        <v>1715.5128565292189</v>
      </c>
      <c r="E50" s="16">
        <f t="shared" si="7"/>
        <v>1727.0748194204016</v>
      </c>
      <c r="F50" s="16">
        <f t="shared" si="7"/>
        <v>1743.781668711383</v>
      </c>
      <c r="G50" s="16">
        <f t="shared" si="7"/>
        <v>1755.3436316025657</v>
      </c>
      <c r="O50" s="17"/>
    </row>
    <row r="51" spans="1:15" x14ac:dyDescent="0.2">
      <c r="A51" s="2"/>
      <c r="B51" s="2" t="s">
        <v>22</v>
      </c>
      <c r="C51" s="16">
        <f>C49-C50</f>
        <v>29188.57594254789</v>
      </c>
      <c r="D51" s="16">
        <f>D49-D50</f>
        <v>29475.629989456578</v>
      </c>
      <c r="E51" s="16">
        <f>E49-E50</f>
        <v>29674.285533677808</v>
      </c>
      <c r="F51" s="16">
        <f>F49-F50</f>
        <v>29961.339580586489</v>
      </c>
      <c r="G51" s="16">
        <f>G49-G50</f>
        <v>30159.99512480772</v>
      </c>
      <c r="O51" s="13"/>
    </row>
    <row r="52" spans="1:15" x14ac:dyDescent="0.2">
      <c r="A52" s="2"/>
      <c r="B52" s="2" t="s">
        <v>27</v>
      </c>
      <c r="C52" s="16">
        <f>C49*$D$10</f>
        <v>3397.6120144764741</v>
      </c>
      <c r="D52" s="16">
        <f>D49*$D$10</f>
        <v>3431.0257130584378</v>
      </c>
      <c r="E52" s="16">
        <f>E49*$D$10</f>
        <v>3454.1496388408032</v>
      </c>
      <c r="F52" s="16">
        <f>F49*$D$10</f>
        <v>3487.5633374227659</v>
      </c>
      <c r="G52" s="16">
        <f>G49*$D$10</f>
        <v>3510.6872632051313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2018'!$E$63+$E$63)</f>
        <v>35409.204865581291</v>
      </c>
      <c r="D55" s="6">
        <f>+'Løntabel oktober 2017'!D50*(100%+'Løntabel oktober 2018'!$E$63+$E$63)</f>
        <v>35513.070283809197</v>
      </c>
      <c r="E55" s="6">
        <f>+'Løntabel oktober 2017'!E50*(100%+'Løntabel oktober 2018'!$E$63+$E$63)</f>
        <v>35584.929389268116</v>
      </c>
      <c r="F55" s="6">
        <f>+'Løntabel oktober 2017'!F50*(100%+'Løntabel oktober 2018'!$E$63+$E$63)</f>
        <v>35688.802829928951</v>
      </c>
      <c r="G55" s="6">
        <f>+'Løntabel oktober 2017'!G50*(100%+'Løntabel oktober 2018'!$E$63+$E$63)</f>
        <v>35760.775524027922</v>
      </c>
      <c r="O55" s="17"/>
    </row>
    <row r="56" spans="1:15" x14ac:dyDescent="0.2">
      <c r="A56" s="2"/>
      <c r="B56" s="2" t="s">
        <v>16</v>
      </c>
      <c r="C56" s="16">
        <f>C55*$D$9</f>
        <v>1947.5062676069711</v>
      </c>
      <c r="D56" s="16">
        <f t="shared" ref="D56:G56" si="8">D55*$D$9</f>
        <v>1953.2188656095059</v>
      </c>
      <c r="E56" s="16">
        <f t="shared" si="8"/>
        <v>1957.1711164097464</v>
      </c>
      <c r="F56" s="16">
        <f t="shared" si="8"/>
        <v>1962.8841556460923</v>
      </c>
      <c r="G56" s="16">
        <f t="shared" si="8"/>
        <v>1966.8426538215358</v>
      </c>
      <c r="O56" s="17"/>
    </row>
    <row r="57" spans="1:15" x14ac:dyDescent="0.2">
      <c r="A57" s="2"/>
      <c r="B57" s="2" t="s">
        <v>22</v>
      </c>
      <c r="C57" s="16">
        <f>C55-C56</f>
        <v>33461.698597974319</v>
      </c>
      <c r="D57" s="16">
        <f>D55-D56</f>
        <v>33559.851418199687</v>
      </c>
      <c r="E57" s="16">
        <f>E55-E56</f>
        <v>33627.758272858373</v>
      </c>
      <c r="F57" s="16">
        <f>F55-F56</f>
        <v>33725.918674282861</v>
      </c>
      <c r="G57" s="16">
        <f>G55-G56</f>
        <v>33793.932870206387</v>
      </c>
    </row>
    <row r="58" spans="1:15" x14ac:dyDescent="0.2">
      <c r="A58" s="2"/>
      <c r="B58" s="2" t="s">
        <v>27</v>
      </c>
      <c r="C58" s="16">
        <f>C55*$D$10</f>
        <v>3895.0125352139421</v>
      </c>
      <c r="D58" s="16">
        <f>D55*$D$10</f>
        <v>3906.4377312190118</v>
      </c>
      <c r="E58" s="16">
        <f>E55*$D$10</f>
        <v>3914.3422328194929</v>
      </c>
      <c r="F58" s="16">
        <f>F55*$D$10</f>
        <v>3925.7683112921845</v>
      </c>
      <c r="G58" s="16">
        <f>G55*$D$10</f>
        <v>3933.6853076430716</v>
      </c>
    </row>
    <row r="59" spans="1:15" x14ac:dyDescent="0.2">
      <c r="A59" s="2" t="s">
        <v>28</v>
      </c>
      <c r="E59" s="10"/>
      <c r="O59" s="2"/>
    </row>
    <row r="61" spans="1:15" x14ac:dyDescent="0.2">
      <c r="A61" s="25" t="s">
        <v>73</v>
      </c>
      <c r="D61" s="16">
        <v>3.51</v>
      </c>
      <c r="F61" s="22"/>
      <c r="G61" s="22"/>
    </row>
    <row r="62" spans="1:15" x14ac:dyDescent="0.2">
      <c r="A62" s="14" t="s">
        <v>76</v>
      </c>
      <c r="D62" s="16">
        <v>0.42</v>
      </c>
      <c r="F62" s="22"/>
      <c r="G62" s="22"/>
    </row>
    <row r="63" spans="1:15" x14ac:dyDescent="0.2">
      <c r="A63" s="14" t="s">
        <v>69</v>
      </c>
      <c r="D63" s="18">
        <f>+D61+D62</f>
        <v>3.9299999999999997</v>
      </c>
      <c r="E63" s="24">
        <f>+D63/100</f>
        <v>3.9299999999999995E-2</v>
      </c>
      <c r="F63" s="22"/>
      <c r="G63" s="22"/>
    </row>
    <row r="64" spans="1:15" x14ac:dyDescent="0.2">
      <c r="C64" s="22"/>
      <c r="D64" s="22"/>
      <c r="E64" s="22"/>
      <c r="F64" s="22"/>
      <c r="G64" s="22"/>
    </row>
    <row r="65" spans="3:7" x14ac:dyDescent="0.2">
      <c r="C65" s="22"/>
      <c r="D65" s="22"/>
      <c r="E65" s="22"/>
      <c r="F65" s="22"/>
      <c r="G65" s="22"/>
    </row>
    <row r="66" spans="3:7" x14ac:dyDescent="0.2">
      <c r="C66" s="22"/>
      <c r="D66" s="22"/>
      <c r="E66" s="22"/>
      <c r="F66" s="22"/>
      <c r="G66" s="22"/>
    </row>
    <row r="67" spans="3:7" x14ac:dyDescent="0.2">
      <c r="C67" s="22"/>
      <c r="D67" s="22"/>
      <c r="E67" s="22"/>
      <c r="F67" s="22"/>
      <c r="G67" s="22"/>
    </row>
    <row r="68" spans="3:7" x14ac:dyDescent="0.2">
      <c r="C68" s="22"/>
      <c r="D68" s="22"/>
      <c r="E68" s="22"/>
      <c r="F68" s="22"/>
      <c r="G68" s="22"/>
    </row>
    <row r="69" spans="3:7" x14ac:dyDescent="0.2">
      <c r="C69" s="22"/>
      <c r="D69" s="22"/>
      <c r="E69" s="22"/>
      <c r="F69" s="22"/>
      <c r="G69" s="22"/>
    </row>
    <row r="70" spans="3:7" x14ac:dyDescent="0.2">
      <c r="C70" s="22"/>
      <c r="D70" s="22"/>
      <c r="E70" s="22"/>
      <c r="F70" s="22"/>
      <c r="G70" s="22"/>
    </row>
    <row r="71" spans="3:7" x14ac:dyDescent="0.2">
      <c r="C71" s="22"/>
      <c r="D71" s="22"/>
      <c r="E71" s="22"/>
      <c r="F71" s="22"/>
      <c r="G71" s="22"/>
    </row>
    <row r="72" spans="3:7" x14ac:dyDescent="0.2">
      <c r="C72" s="22"/>
      <c r="D72" s="22"/>
      <c r="E72" s="22"/>
      <c r="F72" s="22"/>
      <c r="G72" s="22"/>
    </row>
    <row r="73" spans="3:7" x14ac:dyDescent="0.2">
      <c r="C73" s="22"/>
      <c r="D73" s="22"/>
      <c r="E73" s="22"/>
      <c r="F73" s="22"/>
      <c r="G73" s="22"/>
    </row>
    <row r="74" spans="3:7" x14ac:dyDescent="0.2">
      <c r="C74" s="22"/>
      <c r="D74" s="22"/>
      <c r="E74" s="22"/>
      <c r="F74" s="22"/>
      <c r="G74" s="22"/>
    </row>
    <row r="75" spans="3:7" x14ac:dyDescent="0.2">
      <c r="C75" s="22"/>
      <c r="D75" s="22"/>
      <c r="E75" s="22"/>
      <c r="F75" s="22"/>
      <c r="G75" s="22"/>
    </row>
    <row r="76" spans="3:7" x14ac:dyDescent="0.2">
      <c r="C76" s="22"/>
      <c r="D76" s="22"/>
      <c r="E76" s="22"/>
      <c r="F76" s="22"/>
      <c r="G76" s="22"/>
    </row>
    <row r="77" spans="3:7" x14ac:dyDescent="0.2">
      <c r="C77" s="22"/>
      <c r="D77" s="22"/>
      <c r="E77" s="22"/>
      <c r="F77" s="22"/>
      <c r="G77" s="22"/>
    </row>
    <row r="78" spans="3:7" x14ac:dyDescent="0.2">
      <c r="C78" s="22"/>
      <c r="D78" s="22"/>
      <c r="E78" s="22"/>
      <c r="F78" s="22"/>
      <c r="G78" s="22"/>
    </row>
    <row r="79" spans="3:7" x14ac:dyDescent="0.2">
      <c r="C79" s="22"/>
      <c r="D79" s="22"/>
      <c r="E79" s="22"/>
      <c r="F79" s="22"/>
      <c r="G79" s="22"/>
    </row>
    <row r="80" spans="3:7" x14ac:dyDescent="0.2">
      <c r="C80" s="22"/>
      <c r="D80" s="22"/>
      <c r="E80" s="22"/>
      <c r="F80" s="22"/>
      <c r="G80" s="22"/>
    </row>
    <row r="81" spans="3:7" x14ac:dyDescent="0.2">
      <c r="C81" s="22"/>
      <c r="D81" s="22"/>
      <c r="E81" s="22"/>
      <c r="F81" s="22"/>
      <c r="G81" s="22"/>
    </row>
    <row r="82" spans="3:7" x14ac:dyDescent="0.2">
      <c r="C82" s="22"/>
      <c r="D82" s="22"/>
      <c r="E82" s="22"/>
      <c r="F82" s="22"/>
      <c r="G82" s="22"/>
    </row>
    <row r="83" spans="3:7" x14ac:dyDescent="0.2">
      <c r="C83" s="22"/>
      <c r="D83" s="22"/>
      <c r="E83" s="22"/>
      <c r="F83" s="22"/>
      <c r="G83" s="22"/>
    </row>
    <row r="84" spans="3:7" x14ac:dyDescent="0.2">
      <c r="C84" s="22"/>
      <c r="D84" s="22"/>
      <c r="E84" s="22"/>
      <c r="F84" s="22"/>
      <c r="G84" s="22"/>
    </row>
    <row r="85" spans="3:7" x14ac:dyDescent="0.2">
      <c r="C85" s="22"/>
      <c r="D85" s="22"/>
      <c r="E85" s="22"/>
      <c r="F85" s="22"/>
      <c r="G85" s="22"/>
    </row>
    <row r="86" spans="3:7" x14ac:dyDescent="0.2">
      <c r="C86" s="22"/>
      <c r="D86" s="22"/>
      <c r="E86" s="22"/>
      <c r="F86" s="22"/>
      <c r="G86" s="22"/>
    </row>
    <row r="87" spans="3:7" x14ac:dyDescent="0.2">
      <c r="C87" s="22"/>
      <c r="D87" s="22"/>
      <c r="E87" s="22"/>
      <c r="F87" s="22"/>
      <c r="G87" s="22"/>
    </row>
    <row r="88" spans="3:7" x14ac:dyDescent="0.2">
      <c r="C88" s="22"/>
      <c r="D88" s="22"/>
      <c r="E88" s="22"/>
      <c r="F88" s="22"/>
      <c r="G88" s="22"/>
    </row>
    <row r="89" spans="3:7" x14ac:dyDescent="0.2">
      <c r="C89" s="22"/>
      <c r="D89" s="22"/>
      <c r="E89" s="22"/>
      <c r="F89" s="22"/>
      <c r="G89" s="22"/>
    </row>
    <row r="90" spans="3:7" x14ac:dyDescent="0.2">
      <c r="C90" s="22"/>
      <c r="D90" s="22"/>
      <c r="E90" s="22"/>
      <c r="F90" s="22"/>
      <c r="G90" s="22"/>
    </row>
    <row r="91" spans="3:7" x14ac:dyDescent="0.2">
      <c r="C91" s="22"/>
      <c r="D91" s="22"/>
      <c r="E91" s="22"/>
      <c r="F91" s="22"/>
      <c r="G91" s="22"/>
    </row>
    <row r="92" spans="3:7" x14ac:dyDescent="0.2">
      <c r="C92" s="22"/>
      <c r="D92" s="22"/>
      <c r="E92" s="22"/>
      <c r="F92" s="22"/>
      <c r="G92" s="22"/>
    </row>
    <row r="93" spans="3:7" x14ac:dyDescent="0.2">
      <c r="C93" s="22"/>
      <c r="D93" s="22"/>
      <c r="E93" s="22"/>
      <c r="F93" s="22"/>
      <c r="G93" s="22"/>
    </row>
    <row r="94" spans="3:7" x14ac:dyDescent="0.2">
      <c r="C94" s="22"/>
      <c r="D94" s="22"/>
      <c r="E94" s="22"/>
      <c r="F94" s="22"/>
      <c r="G94" s="22"/>
    </row>
    <row r="95" spans="3:7" x14ac:dyDescent="0.2">
      <c r="C95" s="22"/>
      <c r="D95" s="22"/>
      <c r="E95" s="22"/>
      <c r="F95" s="22"/>
      <c r="G95" s="22"/>
    </row>
    <row r="96" spans="3:7" x14ac:dyDescent="0.2">
      <c r="C96" s="22"/>
      <c r="D96" s="22"/>
      <c r="E96" s="22"/>
      <c r="F96" s="22"/>
      <c r="G96" s="22"/>
    </row>
    <row r="97" spans="3:7" x14ac:dyDescent="0.2">
      <c r="C97" s="22"/>
      <c r="D97" s="22"/>
      <c r="E97" s="22"/>
      <c r="F97" s="22"/>
      <c r="G97" s="22"/>
    </row>
    <row r="98" spans="3:7" x14ac:dyDescent="0.2">
      <c r="C98" s="22"/>
      <c r="D98" s="22"/>
      <c r="E98" s="22"/>
      <c r="F98" s="22"/>
      <c r="G98" s="22"/>
    </row>
    <row r="99" spans="3:7" x14ac:dyDescent="0.2">
      <c r="C99" s="22"/>
      <c r="D99" s="22"/>
      <c r="E99" s="22"/>
      <c r="F99" s="22"/>
      <c r="G99" s="22"/>
    </row>
    <row r="100" spans="3:7" x14ac:dyDescent="0.2">
      <c r="C100" s="22"/>
      <c r="D100" s="22"/>
      <c r="E100" s="22"/>
      <c r="F100" s="22"/>
      <c r="G100" s="22"/>
    </row>
    <row r="101" spans="3:7" x14ac:dyDescent="0.2">
      <c r="C101" s="22"/>
      <c r="D101" s="22"/>
      <c r="E101" s="22"/>
      <c r="F101" s="22"/>
      <c r="G101" s="22"/>
    </row>
    <row r="102" spans="3:7" x14ac:dyDescent="0.2">
      <c r="C102" s="22"/>
      <c r="D102" s="22"/>
      <c r="E102" s="22"/>
      <c r="F102" s="22"/>
      <c r="G102" s="22"/>
    </row>
    <row r="103" spans="3:7" x14ac:dyDescent="0.2">
      <c r="C103" s="22"/>
      <c r="D103" s="22"/>
      <c r="E103" s="22"/>
      <c r="F103" s="22"/>
      <c r="G103" s="22"/>
    </row>
    <row r="104" spans="3:7" x14ac:dyDescent="0.2">
      <c r="C104" s="22"/>
      <c r="D104" s="22"/>
      <c r="E104" s="22"/>
      <c r="F104" s="22"/>
      <c r="G104" s="22"/>
    </row>
    <row r="105" spans="3:7" x14ac:dyDescent="0.2">
      <c r="C105" s="22"/>
      <c r="D105" s="22"/>
      <c r="E105" s="22"/>
      <c r="F105" s="22"/>
      <c r="G105" s="22"/>
    </row>
    <row r="106" spans="3:7" x14ac:dyDescent="0.2">
      <c r="C106" s="22"/>
      <c r="D106" s="22"/>
      <c r="E106" s="22"/>
      <c r="F106" s="22"/>
      <c r="G106" s="22"/>
    </row>
    <row r="107" spans="3:7" x14ac:dyDescent="0.2">
      <c r="C107" s="22"/>
      <c r="D107" s="22"/>
      <c r="E107" s="22"/>
      <c r="F107" s="22"/>
      <c r="G107" s="22"/>
    </row>
    <row r="108" spans="3:7" x14ac:dyDescent="0.2">
      <c r="C108" s="22"/>
      <c r="D108" s="22"/>
      <c r="E108" s="22"/>
      <c r="F108" s="22"/>
      <c r="G108" s="22"/>
    </row>
    <row r="109" spans="3:7" x14ac:dyDescent="0.2">
      <c r="C109" s="22"/>
      <c r="D109" s="22"/>
      <c r="E109" s="22"/>
      <c r="F109" s="22"/>
      <c r="G109" s="22"/>
    </row>
    <row r="110" spans="3:7" x14ac:dyDescent="0.2">
      <c r="C110" s="22"/>
      <c r="D110" s="22"/>
      <c r="E110" s="22"/>
      <c r="F110" s="22"/>
      <c r="G110" s="22"/>
    </row>
    <row r="111" spans="3:7" x14ac:dyDescent="0.2">
      <c r="C111" s="22"/>
      <c r="D111" s="22"/>
      <c r="E111" s="22"/>
      <c r="F111" s="22"/>
      <c r="G111" s="22"/>
    </row>
    <row r="112" spans="3:7" x14ac:dyDescent="0.2">
      <c r="C112" s="22"/>
      <c r="D112" s="22"/>
      <c r="E112" s="22"/>
      <c r="F112" s="22"/>
      <c r="G112" s="22"/>
    </row>
    <row r="113" spans="3:7" x14ac:dyDescent="0.2">
      <c r="C113" s="22"/>
      <c r="D113" s="22"/>
      <c r="E113" s="22"/>
      <c r="F113" s="22"/>
      <c r="G113" s="22"/>
    </row>
    <row r="114" spans="3:7" x14ac:dyDescent="0.2">
      <c r="C114" s="22"/>
      <c r="D114" s="22"/>
      <c r="E114" s="22"/>
      <c r="F114" s="22"/>
      <c r="G114" s="22"/>
    </row>
    <row r="115" spans="3:7" x14ac:dyDescent="0.2">
      <c r="C115" s="22"/>
      <c r="D115" s="22"/>
      <c r="E115" s="22"/>
      <c r="F115" s="22"/>
      <c r="G115" s="22"/>
    </row>
    <row r="116" spans="3:7" x14ac:dyDescent="0.2">
      <c r="C116" s="22"/>
      <c r="D116" s="22"/>
      <c r="E116" s="22"/>
      <c r="F116" s="22"/>
      <c r="G116" s="22"/>
    </row>
    <row r="117" spans="3:7" x14ac:dyDescent="0.2">
      <c r="C117" s="22"/>
      <c r="D117" s="22"/>
      <c r="E117" s="22"/>
      <c r="F117" s="22"/>
      <c r="G117" s="22"/>
    </row>
    <row r="118" spans="3:7" x14ac:dyDescent="0.2">
      <c r="C118" s="22"/>
      <c r="D118" s="22"/>
      <c r="E118" s="22"/>
      <c r="F118" s="22"/>
      <c r="G118" s="22"/>
    </row>
    <row r="119" spans="3:7" x14ac:dyDescent="0.2">
      <c r="C119" s="22"/>
      <c r="D119" s="22"/>
      <c r="E119" s="22"/>
      <c r="F119" s="22"/>
      <c r="G119" s="22"/>
    </row>
    <row r="120" spans="3:7" x14ac:dyDescent="0.2">
      <c r="C120" s="22"/>
      <c r="D120" s="22"/>
      <c r="E120" s="22"/>
      <c r="F120" s="22"/>
      <c r="G120" s="22"/>
    </row>
    <row r="121" spans="3:7" x14ac:dyDescent="0.2">
      <c r="C121" s="22"/>
      <c r="D121" s="22"/>
      <c r="E121" s="22"/>
      <c r="F121" s="22"/>
      <c r="G121" s="22"/>
    </row>
    <row r="122" spans="3:7" x14ac:dyDescent="0.2">
      <c r="C122" s="22"/>
      <c r="D122" s="22"/>
      <c r="E122" s="22"/>
      <c r="F122" s="22"/>
      <c r="G122" s="22"/>
    </row>
    <row r="123" spans="3:7" x14ac:dyDescent="0.2">
      <c r="C123" s="22"/>
      <c r="D123" s="22"/>
      <c r="E123" s="22"/>
      <c r="F123" s="22"/>
      <c r="G123" s="22"/>
    </row>
    <row r="124" spans="3:7" x14ac:dyDescent="0.2">
      <c r="C124" s="22"/>
      <c r="D124" s="22"/>
      <c r="E124" s="22"/>
      <c r="F124" s="22"/>
      <c r="G124" s="22"/>
    </row>
    <row r="125" spans="3:7" x14ac:dyDescent="0.2">
      <c r="C125" s="22"/>
      <c r="D125" s="22"/>
      <c r="E125" s="22"/>
      <c r="F125" s="22"/>
      <c r="G125" s="22"/>
    </row>
    <row r="126" spans="3:7" x14ac:dyDescent="0.2">
      <c r="C126" s="22"/>
      <c r="D126" s="22"/>
      <c r="E126" s="22"/>
      <c r="F126" s="22"/>
      <c r="G126" s="22"/>
    </row>
    <row r="127" spans="3:7" x14ac:dyDescent="0.2">
      <c r="C127" s="22"/>
      <c r="D127" s="22"/>
      <c r="E127" s="22"/>
      <c r="F127" s="22"/>
      <c r="G127" s="22"/>
    </row>
    <row r="128" spans="3:7" x14ac:dyDescent="0.2">
      <c r="C128" s="22"/>
      <c r="D128" s="22"/>
      <c r="E128" s="22"/>
      <c r="F128" s="22"/>
      <c r="G128" s="22"/>
    </row>
    <row r="129" spans="3:7" x14ac:dyDescent="0.2">
      <c r="C129" s="22"/>
      <c r="D129" s="22"/>
      <c r="E129" s="22"/>
      <c r="F129" s="22"/>
      <c r="G129" s="22"/>
    </row>
    <row r="130" spans="3:7" x14ac:dyDescent="0.2">
      <c r="C130" s="22"/>
      <c r="D130" s="22"/>
      <c r="E130" s="22"/>
      <c r="F130" s="22"/>
      <c r="G130" s="22"/>
    </row>
    <row r="131" spans="3:7" x14ac:dyDescent="0.2">
      <c r="C131" s="22"/>
      <c r="D131" s="22"/>
      <c r="E131" s="22"/>
      <c r="F131" s="22"/>
      <c r="G131" s="22"/>
    </row>
    <row r="132" spans="3:7" x14ac:dyDescent="0.2">
      <c r="C132" s="22"/>
      <c r="D132" s="22"/>
      <c r="E132" s="22"/>
      <c r="F132" s="22"/>
      <c r="G132" s="22"/>
    </row>
    <row r="133" spans="3:7" x14ac:dyDescent="0.2">
      <c r="C133" s="22"/>
      <c r="D133" s="22"/>
      <c r="E133" s="22"/>
      <c r="F133" s="22"/>
      <c r="G133" s="22"/>
    </row>
    <row r="134" spans="3:7" x14ac:dyDescent="0.2">
      <c r="C134" s="22"/>
      <c r="D134" s="22"/>
      <c r="E134" s="22"/>
      <c r="F134" s="22"/>
      <c r="G134" s="22"/>
    </row>
    <row r="135" spans="3:7" x14ac:dyDescent="0.2">
      <c r="C135" s="22"/>
      <c r="D135" s="22"/>
      <c r="E135" s="22"/>
      <c r="F135" s="22"/>
      <c r="G135" s="22"/>
    </row>
    <row r="136" spans="3:7" x14ac:dyDescent="0.2">
      <c r="C136" s="22"/>
      <c r="D136" s="22"/>
      <c r="E136" s="22"/>
      <c r="F136" s="22"/>
      <c r="G136" s="22"/>
    </row>
    <row r="137" spans="3:7" x14ac:dyDescent="0.2">
      <c r="C137" s="22"/>
      <c r="D137" s="22"/>
      <c r="E137" s="22"/>
      <c r="F137" s="22"/>
      <c r="G137" s="22"/>
    </row>
    <row r="138" spans="3:7" x14ac:dyDescent="0.2">
      <c r="C138" s="22"/>
      <c r="D138" s="22"/>
      <c r="E138" s="22"/>
      <c r="F138" s="22"/>
      <c r="G138" s="22"/>
    </row>
    <row r="139" spans="3:7" x14ac:dyDescent="0.2">
      <c r="C139" s="22"/>
      <c r="D139" s="22"/>
      <c r="E139" s="22"/>
      <c r="F139" s="22"/>
      <c r="G139" s="22"/>
    </row>
    <row r="140" spans="3:7" x14ac:dyDescent="0.2">
      <c r="C140" s="22"/>
      <c r="D140" s="22"/>
      <c r="E140" s="22"/>
      <c r="F140" s="22"/>
      <c r="G140" s="22"/>
    </row>
    <row r="141" spans="3:7" x14ac:dyDescent="0.2">
      <c r="C141" s="22"/>
      <c r="D141" s="22"/>
      <c r="E141" s="22"/>
      <c r="F141" s="22"/>
      <c r="G141" s="22"/>
    </row>
    <row r="142" spans="3:7" x14ac:dyDescent="0.2">
      <c r="C142" s="22"/>
      <c r="D142" s="22"/>
      <c r="E142" s="22"/>
      <c r="F142" s="22"/>
      <c r="G142" s="22"/>
    </row>
    <row r="143" spans="3:7" x14ac:dyDescent="0.2">
      <c r="C143" s="22"/>
      <c r="D143" s="22"/>
      <c r="E143" s="22"/>
      <c r="F143" s="22"/>
      <c r="G143" s="22"/>
    </row>
    <row r="144" spans="3:7" x14ac:dyDescent="0.2">
      <c r="C144" s="22"/>
      <c r="D144" s="22"/>
      <c r="E144" s="22"/>
      <c r="F144" s="22"/>
      <c r="G144" s="22"/>
    </row>
    <row r="145" spans="3:7" x14ac:dyDescent="0.2">
      <c r="C145" s="22"/>
      <c r="D145" s="22"/>
      <c r="E145" s="22"/>
      <c r="F145" s="22"/>
      <c r="G145" s="22"/>
    </row>
    <row r="146" spans="3:7" x14ac:dyDescent="0.2">
      <c r="C146" s="22"/>
      <c r="D146" s="22"/>
      <c r="E146" s="22"/>
      <c r="F146" s="22"/>
      <c r="G146" s="22"/>
    </row>
    <row r="147" spans="3:7" x14ac:dyDescent="0.2">
      <c r="C147" s="22"/>
      <c r="D147" s="22"/>
      <c r="E147" s="22"/>
      <c r="F147" s="22"/>
      <c r="G147" s="22"/>
    </row>
    <row r="148" spans="3:7" x14ac:dyDescent="0.2">
      <c r="C148" s="22"/>
      <c r="D148" s="22"/>
      <c r="E148" s="22"/>
      <c r="F148" s="22"/>
      <c r="G148" s="22"/>
    </row>
    <row r="149" spans="3:7" x14ac:dyDescent="0.2">
      <c r="C149" s="22"/>
      <c r="D149" s="22"/>
      <c r="E149" s="22"/>
      <c r="F149" s="22"/>
      <c r="G149" s="22"/>
    </row>
    <row r="150" spans="3:7" x14ac:dyDescent="0.2">
      <c r="C150" s="22"/>
      <c r="D150" s="22"/>
      <c r="E150" s="22"/>
      <c r="F150" s="22"/>
      <c r="G150" s="22"/>
    </row>
    <row r="151" spans="3:7" x14ac:dyDescent="0.2">
      <c r="C151" s="22"/>
      <c r="D151" s="22"/>
      <c r="E151" s="22"/>
      <c r="F151" s="22"/>
      <c r="G151" s="22"/>
    </row>
    <row r="152" spans="3:7" x14ac:dyDescent="0.2">
      <c r="C152" s="22"/>
      <c r="D152" s="22"/>
      <c r="E152" s="22"/>
      <c r="F152" s="22"/>
      <c r="G152" s="22"/>
    </row>
    <row r="153" spans="3:7" x14ac:dyDescent="0.2">
      <c r="C153" s="22"/>
      <c r="D153" s="22"/>
      <c r="E153" s="22"/>
      <c r="F153" s="22"/>
      <c r="G153" s="22"/>
    </row>
    <row r="154" spans="3:7" x14ac:dyDescent="0.2">
      <c r="C154" s="22"/>
      <c r="D154" s="22"/>
      <c r="E154" s="22"/>
      <c r="F154" s="22"/>
      <c r="G154" s="22"/>
    </row>
    <row r="155" spans="3:7" x14ac:dyDescent="0.2">
      <c r="C155" s="22"/>
      <c r="D155" s="22"/>
      <c r="E155" s="22"/>
      <c r="F155" s="22"/>
      <c r="G155" s="22"/>
    </row>
    <row r="156" spans="3:7" x14ac:dyDescent="0.2">
      <c r="C156" s="22"/>
      <c r="D156" s="22"/>
      <c r="E156" s="22"/>
      <c r="F156" s="22"/>
      <c r="G156" s="22"/>
    </row>
    <row r="157" spans="3:7" x14ac:dyDescent="0.2">
      <c r="C157" s="22"/>
      <c r="D157" s="22"/>
      <c r="E157" s="22"/>
      <c r="F157" s="22"/>
      <c r="G157" s="22"/>
    </row>
    <row r="158" spans="3:7" x14ac:dyDescent="0.2">
      <c r="C158" s="22"/>
      <c r="D158" s="22"/>
      <c r="E158" s="22"/>
      <c r="F158" s="22"/>
      <c r="G158" s="22"/>
    </row>
    <row r="159" spans="3:7" x14ac:dyDescent="0.2">
      <c r="C159" s="22"/>
      <c r="D159" s="22"/>
      <c r="E159" s="22"/>
      <c r="F159" s="22"/>
      <c r="G159" s="22"/>
    </row>
    <row r="160" spans="3:7" x14ac:dyDescent="0.2">
      <c r="C160" s="22"/>
      <c r="D160" s="22"/>
      <c r="E160" s="22"/>
      <c r="F160" s="22"/>
      <c r="G160" s="22"/>
    </row>
    <row r="161" spans="3:7" x14ac:dyDescent="0.2">
      <c r="C161" s="22"/>
      <c r="D161" s="22"/>
      <c r="E161" s="22"/>
      <c r="F161" s="22"/>
      <c r="G161" s="22"/>
    </row>
    <row r="162" spans="3:7" x14ac:dyDescent="0.2">
      <c r="C162" s="22"/>
      <c r="D162" s="22"/>
      <c r="E162" s="22"/>
      <c r="F162" s="22"/>
      <c r="G162" s="22"/>
    </row>
    <row r="163" spans="3:7" x14ac:dyDescent="0.2">
      <c r="C163" s="22"/>
      <c r="D163" s="22"/>
      <c r="E163" s="22"/>
      <c r="F163" s="22"/>
      <c r="G163" s="22"/>
    </row>
    <row r="164" spans="3:7" x14ac:dyDescent="0.2">
      <c r="C164" s="22"/>
      <c r="D164" s="22"/>
      <c r="E164" s="22"/>
      <c r="F164" s="22"/>
      <c r="G164" s="22"/>
    </row>
    <row r="165" spans="3:7" x14ac:dyDescent="0.2">
      <c r="C165" s="22"/>
      <c r="D165" s="22"/>
      <c r="E165" s="22"/>
      <c r="F165" s="22"/>
      <c r="G165" s="22"/>
    </row>
    <row r="166" spans="3:7" x14ac:dyDescent="0.2">
      <c r="C166" s="22"/>
      <c r="D166" s="22"/>
      <c r="E166" s="22"/>
      <c r="F166" s="22"/>
      <c r="G166" s="22"/>
    </row>
    <row r="167" spans="3:7" x14ac:dyDescent="0.2">
      <c r="C167" s="22"/>
      <c r="D167" s="22"/>
      <c r="E167" s="22"/>
      <c r="F167" s="22"/>
      <c r="G167" s="22"/>
    </row>
    <row r="168" spans="3:7" x14ac:dyDescent="0.2">
      <c r="C168" s="22"/>
      <c r="D168" s="22"/>
      <c r="E168" s="22"/>
      <c r="F168" s="22"/>
      <c r="G168" s="22"/>
    </row>
    <row r="169" spans="3:7" x14ac:dyDescent="0.2">
      <c r="C169" s="22"/>
      <c r="D169" s="22"/>
      <c r="E169" s="22"/>
      <c r="F169" s="22"/>
      <c r="G169" s="22"/>
    </row>
    <row r="170" spans="3:7" x14ac:dyDescent="0.2">
      <c r="C170" s="22"/>
      <c r="D170" s="22"/>
      <c r="E170" s="22"/>
      <c r="F170" s="22"/>
      <c r="G170" s="22"/>
    </row>
    <row r="171" spans="3:7" x14ac:dyDescent="0.2">
      <c r="C171" s="22"/>
      <c r="D171" s="22"/>
      <c r="E171" s="22"/>
      <c r="F171" s="22"/>
      <c r="G171" s="22"/>
    </row>
    <row r="172" spans="3:7" x14ac:dyDescent="0.2">
      <c r="C172" s="22"/>
      <c r="D172" s="22"/>
      <c r="E172" s="22"/>
      <c r="F172" s="22"/>
      <c r="G172" s="22"/>
    </row>
    <row r="173" spans="3:7" x14ac:dyDescent="0.2">
      <c r="C173" s="22"/>
      <c r="D173" s="22"/>
      <c r="E173" s="22"/>
      <c r="F173" s="22"/>
      <c r="G173" s="22"/>
    </row>
    <row r="174" spans="3:7" x14ac:dyDescent="0.2">
      <c r="C174" s="22"/>
      <c r="D174" s="22"/>
      <c r="E174" s="22"/>
      <c r="F174" s="22"/>
      <c r="G174" s="22"/>
    </row>
    <row r="175" spans="3:7" x14ac:dyDescent="0.2">
      <c r="C175" s="22"/>
      <c r="D175" s="22"/>
      <c r="E175" s="22"/>
      <c r="F175" s="22"/>
      <c r="G175" s="22"/>
    </row>
    <row r="176" spans="3:7" x14ac:dyDescent="0.2">
      <c r="C176" s="22"/>
      <c r="D176" s="22"/>
      <c r="E176" s="22"/>
      <c r="F176" s="22"/>
      <c r="G176" s="22"/>
    </row>
    <row r="177" spans="3:7" x14ac:dyDescent="0.2">
      <c r="C177" s="22"/>
      <c r="D177" s="22"/>
      <c r="E177" s="22"/>
      <c r="F177" s="22"/>
      <c r="G177" s="22"/>
    </row>
    <row r="178" spans="3:7" x14ac:dyDescent="0.2">
      <c r="C178" s="22"/>
      <c r="D178" s="22"/>
      <c r="E178" s="22"/>
      <c r="F178" s="22"/>
      <c r="G178" s="22"/>
    </row>
    <row r="179" spans="3:7" x14ac:dyDescent="0.2">
      <c r="C179" s="22"/>
      <c r="D179" s="22"/>
      <c r="E179" s="22"/>
      <c r="F179" s="22"/>
      <c r="G179" s="22"/>
    </row>
    <row r="180" spans="3:7" x14ac:dyDescent="0.2">
      <c r="C180" s="22"/>
      <c r="D180" s="22"/>
      <c r="E180" s="22"/>
      <c r="F180" s="22"/>
      <c r="G180" s="22"/>
    </row>
    <row r="181" spans="3:7" x14ac:dyDescent="0.2">
      <c r="C181" s="22"/>
      <c r="D181" s="22"/>
      <c r="E181" s="22"/>
      <c r="F181" s="22"/>
      <c r="G181" s="22"/>
    </row>
    <row r="182" spans="3:7" x14ac:dyDescent="0.2">
      <c r="C182" s="22"/>
      <c r="D182" s="22"/>
      <c r="E182" s="22"/>
      <c r="F182" s="22"/>
      <c r="G182" s="22"/>
    </row>
    <row r="183" spans="3:7" x14ac:dyDescent="0.2">
      <c r="C183" s="22"/>
      <c r="D183" s="22"/>
      <c r="E183" s="22"/>
      <c r="F183" s="22"/>
      <c r="G183" s="22"/>
    </row>
    <row r="184" spans="3:7" x14ac:dyDescent="0.2">
      <c r="C184" s="22"/>
      <c r="D184" s="22"/>
      <c r="E184" s="22"/>
      <c r="F184" s="22"/>
      <c r="G184" s="22"/>
    </row>
    <row r="185" spans="3:7" x14ac:dyDescent="0.2">
      <c r="C185" s="22"/>
      <c r="D185" s="22"/>
      <c r="E185" s="22"/>
      <c r="F185" s="22"/>
      <c r="G185" s="22"/>
    </row>
    <row r="186" spans="3:7" x14ac:dyDescent="0.2">
      <c r="C186" s="22"/>
      <c r="D186" s="22"/>
      <c r="E186" s="22"/>
      <c r="F186" s="22"/>
      <c r="G186" s="22"/>
    </row>
    <row r="187" spans="3:7" x14ac:dyDescent="0.2">
      <c r="C187" s="22"/>
      <c r="D187" s="22"/>
      <c r="E187" s="22"/>
      <c r="F187" s="22"/>
      <c r="G187" s="22"/>
    </row>
    <row r="188" spans="3:7" x14ac:dyDescent="0.2">
      <c r="C188" s="22"/>
      <c r="D188" s="22"/>
      <c r="E188" s="22"/>
      <c r="F188" s="22"/>
      <c r="G188" s="22"/>
    </row>
    <row r="189" spans="3:7" x14ac:dyDescent="0.2">
      <c r="C189" s="22"/>
      <c r="D189" s="22"/>
      <c r="E189" s="22"/>
      <c r="F189" s="22"/>
      <c r="G189" s="22"/>
    </row>
    <row r="190" spans="3:7" x14ac:dyDescent="0.2">
      <c r="C190" s="22"/>
      <c r="D190" s="22"/>
      <c r="E190" s="22"/>
      <c r="F190" s="22"/>
      <c r="G190" s="22"/>
    </row>
    <row r="191" spans="3:7" x14ac:dyDescent="0.2">
      <c r="C191" s="22"/>
      <c r="D191" s="22"/>
      <c r="E191" s="22"/>
      <c r="F191" s="22"/>
      <c r="G191" s="22"/>
    </row>
    <row r="192" spans="3:7" x14ac:dyDescent="0.2">
      <c r="C192" s="22"/>
      <c r="D192" s="22"/>
      <c r="E192" s="22"/>
      <c r="F192" s="22"/>
      <c r="G192" s="22"/>
    </row>
    <row r="193" spans="3:7" x14ac:dyDescent="0.2">
      <c r="C193" s="22"/>
      <c r="D193" s="22"/>
      <c r="E193" s="22"/>
      <c r="F193" s="22"/>
      <c r="G193" s="22"/>
    </row>
    <row r="194" spans="3:7" x14ac:dyDescent="0.2">
      <c r="C194" s="22"/>
      <c r="D194" s="22"/>
      <c r="E194" s="22"/>
      <c r="F194" s="22"/>
      <c r="G194" s="22"/>
    </row>
    <row r="195" spans="3:7" x14ac:dyDescent="0.2">
      <c r="C195" s="22"/>
      <c r="D195" s="22"/>
      <c r="E195" s="22"/>
      <c r="F195" s="22"/>
      <c r="G195" s="22"/>
    </row>
    <row r="196" spans="3:7" x14ac:dyDescent="0.2">
      <c r="C196" s="22"/>
      <c r="D196" s="22"/>
      <c r="E196" s="22"/>
      <c r="F196" s="22"/>
      <c r="G196" s="22"/>
    </row>
    <row r="197" spans="3:7" x14ac:dyDescent="0.2">
      <c r="C197" s="22"/>
      <c r="D197" s="22"/>
      <c r="E197" s="22"/>
      <c r="F197" s="22"/>
      <c r="G197" s="22"/>
    </row>
    <row r="198" spans="3:7" x14ac:dyDescent="0.2">
      <c r="C198" s="22"/>
      <c r="D198" s="22"/>
      <c r="E198" s="22"/>
      <c r="F198" s="22"/>
      <c r="G198" s="22"/>
    </row>
    <row r="199" spans="3:7" x14ac:dyDescent="0.2">
      <c r="C199" s="22"/>
      <c r="D199" s="22"/>
      <c r="E199" s="22"/>
      <c r="F199" s="22"/>
      <c r="G199" s="22"/>
    </row>
    <row r="200" spans="3:7" x14ac:dyDescent="0.2">
      <c r="C200" s="22"/>
      <c r="D200" s="22"/>
      <c r="E200" s="22"/>
      <c r="F200" s="22"/>
      <c r="G200" s="22"/>
    </row>
    <row r="201" spans="3:7" x14ac:dyDescent="0.2">
      <c r="C201" s="22"/>
      <c r="D201" s="22"/>
      <c r="E201" s="22"/>
      <c r="F201" s="22"/>
      <c r="G201" s="22"/>
    </row>
    <row r="202" spans="3:7" x14ac:dyDescent="0.2">
      <c r="C202" s="22"/>
      <c r="D202" s="22"/>
      <c r="E202" s="22"/>
      <c r="F202" s="22"/>
      <c r="G202" s="22"/>
    </row>
    <row r="203" spans="3:7" x14ac:dyDescent="0.2">
      <c r="C203" s="22"/>
      <c r="D203" s="22"/>
      <c r="E203" s="22"/>
      <c r="F203" s="22"/>
      <c r="G203" s="22"/>
    </row>
    <row r="204" spans="3:7" x14ac:dyDescent="0.2">
      <c r="C204" s="22"/>
      <c r="D204" s="22"/>
      <c r="E204" s="22"/>
      <c r="F204" s="22"/>
      <c r="G204" s="22"/>
    </row>
    <row r="205" spans="3:7" x14ac:dyDescent="0.2">
      <c r="C205" s="22"/>
      <c r="D205" s="22"/>
      <c r="E205" s="22"/>
      <c r="F205" s="22"/>
      <c r="G205" s="22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FA0-20A5-4705-94BD-6391D7A479AC}">
  <dimension ref="A1:R69"/>
  <sheetViews>
    <sheetView workbookViewId="0">
      <selection activeCell="D8" sqref="D8"/>
    </sheetView>
  </sheetViews>
  <sheetFormatPr defaultColWidth="8.7109375" defaultRowHeight="12.75" x14ac:dyDescent="0.2"/>
  <cols>
    <col min="1" max="1" width="8.7109375" style="14"/>
    <col min="2" max="2" width="16.140625" style="14" customWidth="1"/>
    <col min="3" max="3" width="11.28515625" style="14" customWidth="1"/>
    <col min="4" max="7" width="10.85546875" style="14" customWidth="1"/>
    <col min="8" max="8" width="8.7109375" style="14"/>
    <col min="9" max="9" width="17.85546875" style="14" customWidth="1"/>
    <col min="10" max="10" width="9.85546875" style="14" customWidth="1"/>
    <col min="11" max="11" width="12.7109375" style="14" customWidth="1"/>
    <col min="12" max="12" width="16.5703125" style="14" customWidth="1"/>
    <col min="13" max="13" width="18.85546875" style="14" customWidth="1"/>
    <col min="14" max="16384" width="8.7109375" style="14"/>
  </cols>
  <sheetData>
    <row r="1" spans="1:18" x14ac:dyDescent="0.2">
      <c r="A1" s="1" t="s">
        <v>82</v>
      </c>
    </row>
    <row r="2" spans="1:18" x14ac:dyDescent="0.2">
      <c r="A2" s="2" t="s">
        <v>72</v>
      </c>
    </row>
    <row r="4" spans="1:18" ht="13.5" thickBot="1" x14ac:dyDescent="0.25">
      <c r="A4" s="25" t="s">
        <v>77</v>
      </c>
    </row>
    <row r="5" spans="1:18" ht="13.5" thickBot="1" x14ac:dyDescent="0.25">
      <c r="A5" s="14" t="s">
        <v>78</v>
      </c>
      <c r="D5" s="26"/>
    </row>
    <row r="6" spans="1:18" ht="13.5" thickBot="1" x14ac:dyDescent="0.25">
      <c r="A6" s="14" t="s">
        <v>79</v>
      </c>
      <c r="D6" s="27">
        <f>+D5*(100%+D7)</f>
        <v>0</v>
      </c>
    </row>
    <row r="7" spans="1:18" x14ac:dyDescent="0.2">
      <c r="A7" s="14" t="s">
        <v>80</v>
      </c>
      <c r="D7" s="23">
        <f>+'Løntabel oktober 2019'!D7</f>
        <v>3.8518082916789043E-2</v>
      </c>
    </row>
    <row r="8" spans="1:18" ht="13.5" thickBot="1" x14ac:dyDescent="0.25"/>
    <row r="9" spans="1:18" ht="13.5" thickBot="1" x14ac:dyDescent="0.25">
      <c r="A9" s="25" t="s">
        <v>83</v>
      </c>
      <c r="D9" s="30">
        <v>32</v>
      </c>
      <c r="N9" s="2"/>
      <c r="Q9" s="28"/>
    </row>
    <row r="10" spans="1:18" x14ac:dyDescent="0.2">
      <c r="D10" s="29"/>
      <c r="F10" s="2"/>
      <c r="N10" s="2"/>
      <c r="Q10" s="28"/>
    </row>
    <row r="11" spans="1:18" x14ac:dyDescent="0.2">
      <c r="A11" s="14" t="s">
        <v>1</v>
      </c>
      <c r="D11" s="15">
        <v>5.5E-2</v>
      </c>
      <c r="N11" s="2"/>
      <c r="Q11" s="28"/>
    </row>
    <row r="12" spans="1:18" x14ac:dyDescent="0.2">
      <c r="A12" s="14" t="s">
        <v>2</v>
      </c>
      <c r="D12" s="15">
        <v>0.11</v>
      </c>
    </row>
    <row r="13" spans="1:18" x14ac:dyDescent="0.2">
      <c r="D13" s="15"/>
      <c r="I13" s="28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6"/>
      <c r="P15" s="16"/>
      <c r="Q15" s="16"/>
      <c r="R15" s="16"/>
    </row>
    <row r="16" spans="1:18" x14ac:dyDescent="0.2">
      <c r="A16" s="2"/>
      <c r="B16" s="2"/>
      <c r="C16" s="2"/>
      <c r="D16" s="2"/>
      <c r="E16" s="2"/>
      <c r="F16" s="2"/>
      <c r="G16" s="2"/>
    </row>
    <row r="17" spans="1:13" x14ac:dyDescent="0.2">
      <c r="A17" s="2"/>
      <c r="B17" s="1" t="s">
        <v>9</v>
      </c>
      <c r="C17" s="2"/>
      <c r="D17" s="2"/>
      <c r="E17" s="2"/>
      <c r="F17" s="2"/>
      <c r="G17" s="2"/>
    </row>
    <row r="18" spans="1:13" x14ac:dyDescent="0.2">
      <c r="A18" s="4">
        <v>19</v>
      </c>
      <c r="B18" s="5" t="s">
        <v>10</v>
      </c>
      <c r="C18" s="6">
        <f>(('Løntabel oktober 2019'!C15/37*$D$9))+($D$69*((37-$D$9)/37))</f>
        <v>22119.440817505601</v>
      </c>
      <c r="D18" s="6">
        <f>(('Løntabel oktober 2019'!D15/37*$D$9))+($D$69*((37-$D$9)/37))</f>
        <v>22481.087285331228</v>
      </c>
      <c r="E18" s="6">
        <f>(('Løntabel oktober 2019'!E15/37*$D$9))+($D$69*((37-$D$9)/37))</f>
        <v>22731.473462238126</v>
      </c>
      <c r="F18" s="6">
        <f>(('Løntabel oktober 2019'!F15/37*$D$9))+($D$69*((37-$D$9)/37))</f>
        <v>23093.130253357147</v>
      </c>
      <c r="G18" s="6">
        <f>(('Løntabel oktober 2019'!G15/37*$D$9))+($D$69*((37-$D$9)/37))</f>
        <v>23343.526956333986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">
      <c r="A19" s="2"/>
      <c r="B19" s="14" t="s">
        <v>16</v>
      </c>
      <c r="C19" s="16">
        <f>C18*$D$11</f>
        <v>1216.5692449628082</v>
      </c>
      <c r="D19" s="16">
        <f>D18*$D$11</f>
        <v>1236.4598006932176</v>
      </c>
      <c r="E19" s="16">
        <f>E18*$D$11</f>
        <v>1250.2310404230968</v>
      </c>
      <c r="F19" s="16">
        <f>F18*$D$11</f>
        <v>1270.1221639346431</v>
      </c>
      <c r="G19" s="16">
        <f>G18*$D$11</f>
        <v>1283.8939825983693</v>
      </c>
      <c r="I19" s="2" t="s">
        <v>17</v>
      </c>
      <c r="J19" s="8" t="s">
        <v>18</v>
      </c>
      <c r="K19" s="14" t="s">
        <v>19</v>
      </c>
      <c r="L19" s="14" t="s">
        <v>20</v>
      </c>
      <c r="M19" s="2" t="s">
        <v>21</v>
      </c>
    </row>
    <row r="20" spans="1:13" x14ac:dyDescent="0.2">
      <c r="A20" s="2"/>
      <c r="B20" s="14" t="s">
        <v>22</v>
      </c>
      <c r="C20" s="16">
        <f>C18-C19</f>
        <v>20902.871572542794</v>
      </c>
      <c r="D20" s="16">
        <f>D18-D19</f>
        <v>21244.627484638011</v>
      </c>
      <c r="E20" s="16">
        <f>E18-E19</f>
        <v>21481.24242181503</v>
      </c>
      <c r="F20" s="16">
        <f>F18-F19</f>
        <v>21823.008089422503</v>
      </c>
      <c r="G20" s="16">
        <f>G18-G19</f>
        <v>22059.632973735617</v>
      </c>
      <c r="I20" s="2" t="s">
        <v>23</v>
      </c>
      <c r="J20" s="8" t="s">
        <v>24</v>
      </c>
      <c r="K20" s="2" t="s">
        <v>25</v>
      </c>
      <c r="L20" s="14" t="s">
        <v>26</v>
      </c>
    </row>
    <row r="21" spans="1:13" x14ac:dyDescent="0.2">
      <c r="A21" s="2"/>
      <c r="B21" s="14" t="s">
        <v>27</v>
      </c>
      <c r="C21" s="16">
        <f>C18*$D$12</f>
        <v>2433.1384899256163</v>
      </c>
      <c r="D21" s="16">
        <f>D18*$D$12</f>
        <v>2472.9196013864353</v>
      </c>
      <c r="E21" s="16">
        <f>E18*$D$12</f>
        <v>2500.4620808461937</v>
      </c>
      <c r="F21" s="16">
        <f>F18*$D$12</f>
        <v>2540.2443278692863</v>
      </c>
      <c r="G21" s="16">
        <f>G18*$D$12</f>
        <v>2567.7879651967387</v>
      </c>
      <c r="I21" s="2"/>
      <c r="J21" s="8"/>
      <c r="K21" s="2"/>
    </row>
    <row r="22" spans="1:13" x14ac:dyDescent="0.2">
      <c r="A22" s="2" t="s">
        <v>28</v>
      </c>
      <c r="B22" s="1"/>
      <c r="C22" s="2"/>
      <c r="D22" s="10"/>
      <c r="E22" s="10"/>
      <c r="F22" s="2"/>
      <c r="G22" s="2"/>
      <c r="I22" s="9" t="s">
        <v>29</v>
      </c>
      <c r="J22" s="8" t="s">
        <v>30</v>
      </c>
      <c r="K22" s="14" t="s">
        <v>31</v>
      </c>
      <c r="L22" s="14" t="s">
        <v>32</v>
      </c>
    </row>
    <row r="23" spans="1:13" x14ac:dyDescent="0.2">
      <c r="A23" s="2"/>
      <c r="B23" s="1" t="s">
        <v>33</v>
      </c>
      <c r="C23" s="2"/>
      <c r="D23" s="2"/>
      <c r="E23" s="2"/>
      <c r="F23" s="2"/>
      <c r="G23" s="2"/>
      <c r="I23" s="9" t="s">
        <v>34</v>
      </c>
      <c r="J23" s="8" t="s">
        <v>35</v>
      </c>
      <c r="K23" s="14" t="s">
        <v>36</v>
      </c>
      <c r="L23" s="14" t="s">
        <v>37</v>
      </c>
    </row>
    <row r="24" spans="1:13" x14ac:dyDescent="0.2">
      <c r="A24" s="4">
        <v>24</v>
      </c>
      <c r="B24" s="5" t="s">
        <v>10</v>
      </c>
      <c r="C24" s="6">
        <f>(('Løntabel oktober 2019'!C21/37*$D$9))+($D$69*((37-$D$9)/37))</f>
        <v>23870.81779729054</v>
      </c>
      <c r="D24" s="6">
        <f>(('Løntabel oktober 2019'!D21/37*$D$9))+($D$69*((37-$D$9)/37))</f>
        <v>24230.23744589361</v>
      </c>
      <c r="E24" s="6">
        <f>(('Løntabel oktober 2019'!E21/37*$D$9))+($D$69*((37-$D$9)/37))</f>
        <v>24479.112473812867</v>
      </c>
      <c r="F24" s="6">
        <f>(('Løntabel oktober 2019'!F21/37*$D$9))+($D$69*((37-$D$9)/37))</f>
        <v>24838.532122415938</v>
      </c>
      <c r="G24" s="6">
        <f>(('Løntabel oktober 2019'!G21/37*$D$9))+($D$69*((37-$D$9)/37))</f>
        <v>25087.310676999419</v>
      </c>
      <c r="I24" s="9" t="s">
        <v>38</v>
      </c>
      <c r="J24" s="8" t="s">
        <v>39</v>
      </c>
      <c r="K24" s="2" t="s">
        <v>40</v>
      </c>
      <c r="L24" s="14" t="s">
        <v>41</v>
      </c>
    </row>
    <row r="25" spans="1:13" x14ac:dyDescent="0.2">
      <c r="A25" s="2"/>
      <c r="B25" s="2" t="s">
        <v>16</v>
      </c>
      <c r="C25" s="16">
        <f>C24*$D$11</f>
        <v>1312.8949788509797</v>
      </c>
      <c r="D25" s="16">
        <f>D24*$D$11</f>
        <v>1332.6630595241486</v>
      </c>
      <c r="E25" s="16">
        <f>E24*$D$11</f>
        <v>1346.3511860597077</v>
      </c>
      <c r="F25" s="16">
        <f>F24*$D$11</f>
        <v>1366.1192667328767</v>
      </c>
      <c r="G25" s="16">
        <f>G24*$D$11</f>
        <v>1379.802087234968</v>
      </c>
      <c r="I25" s="9" t="s">
        <v>42</v>
      </c>
      <c r="K25" s="2" t="s">
        <v>43</v>
      </c>
      <c r="L25" s="2" t="s">
        <v>44</v>
      </c>
    </row>
    <row r="26" spans="1:13" x14ac:dyDescent="0.2">
      <c r="A26" s="2"/>
      <c r="B26" s="2" t="s">
        <v>22</v>
      </c>
      <c r="C26" s="16">
        <f>C24-C25</f>
        <v>22557.922818439562</v>
      </c>
      <c r="D26" s="16">
        <f>D24-D25</f>
        <v>22897.574386369462</v>
      </c>
      <c r="E26" s="16">
        <f>E24-E25</f>
        <v>23132.761287753161</v>
      </c>
      <c r="F26" s="16">
        <f>F24-F25</f>
        <v>23472.412855683062</v>
      </c>
      <c r="G26" s="16">
        <f>G24-G25</f>
        <v>23707.508589764453</v>
      </c>
      <c r="I26" s="9"/>
      <c r="K26" s="2"/>
      <c r="L26" s="2"/>
    </row>
    <row r="27" spans="1:13" x14ac:dyDescent="0.2">
      <c r="A27" s="2"/>
      <c r="B27" s="2" t="s">
        <v>27</v>
      </c>
      <c r="C27" s="16">
        <f>C24*$D$12</f>
        <v>2625.7899577019593</v>
      </c>
      <c r="D27" s="16">
        <f>D24*$D$12</f>
        <v>2665.3261190482972</v>
      </c>
      <c r="E27" s="16">
        <f>E24*$D$12</f>
        <v>2692.7023721194155</v>
      </c>
      <c r="F27" s="16">
        <f>F24*$D$12</f>
        <v>2732.2385334657533</v>
      </c>
      <c r="G27" s="16">
        <f>G24*$D$12</f>
        <v>2759.604174469936</v>
      </c>
      <c r="I27" s="9" t="s">
        <v>45</v>
      </c>
      <c r="K27" s="14" t="s">
        <v>46</v>
      </c>
      <c r="L27" s="14" t="s">
        <v>47</v>
      </c>
    </row>
    <row r="28" spans="1:13" x14ac:dyDescent="0.2">
      <c r="A28" s="2" t="s">
        <v>28</v>
      </c>
      <c r="B28" s="2"/>
      <c r="C28" s="16"/>
      <c r="D28" s="16"/>
      <c r="E28" s="16"/>
      <c r="F28" s="16"/>
      <c r="G28" s="11"/>
      <c r="I28" s="9" t="s">
        <v>48</v>
      </c>
      <c r="K28" s="14" t="s">
        <v>49</v>
      </c>
      <c r="L28" s="17" t="s">
        <v>50</v>
      </c>
    </row>
    <row r="29" spans="1:13" x14ac:dyDescent="0.2">
      <c r="A29" s="4">
        <v>25</v>
      </c>
      <c r="B29" s="5" t="s">
        <v>10</v>
      </c>
      <c r="C29" s="6">
        <f>(('Løntabel oktober 2019'!C26/37*$D$9))+($D$69*((37-$D$9)/37))</f>
        <v>24254.979882330048</v>
      </c>
      <c r="D29" s="6">
        <f>(('Løntabel oktober 2019'!D26/37*$D$9))+($D$69*((37-$D$9)/37))</f>
        <v>24603.149280007328</v>
      </c>
      <c r="E29" s="6">
        <f>(('Løntabel oktober 2019'!E26/37*$D$9))+($D$69*((37-$D$9)/37))</f>
        <v>24844.162320129035</v>
      </c>
      <c r="F29" s="6">
        <f>(('Løntabel oktober 2019'!F26/37*$D$9))+($D$69*((37-$D$9)/37))</f>
        <v>25192.513842382301</v>
      </c>
      <c r="G29" s="6">
        <f>(('Løntabel oktober 2019'!G26/37*$D$9))+($D$69*((37-$D$9)/37))</f>
        <v>25433.517214434538</v>
      </c>
      <c r="I29" s="9" t="s">
        <v>51</v>
      </c>
      <c r="L29" s="17" t="s">
        <v>52</v>
      </c>
    </row>
    <row r="30" spans="1:13" x14ac:dyDescent="0.2">
      <c r="A30" s="2"/>
      <c r="B30" s="2" t="s">
        <v>16</v>
      </c>
      <c r="C30" s="16">
        <f>C29*$D$11</f>
        <v>1334.0238935281527</v>
      </c>
      <c r="D30" s="16">
        <f>D29*$D$11</f>
        <v>1353.1732104004031</v>
      </c>
      <c r="E30" s="16">
        <f>E29*$D$11</f>
        <v>1366.428927607097</v>
      </c>
      <c r="F30" s="16">
        <f>F29*$D$11</f>
        <v>1385.5882613310266</v>
      </c>
      <c r="G30" s="16">
        <f>G29*$D$11</f>
        <v>1398.8434467938996</v>
      </c>
      <c r="I30" s="12" t="s">
        <v>53</v>
      </c>
      <c r="L30" s="17" t="s">
        <v>54</v>
      </c>
    </row>
    <row r="31" spans="1:13" x14ac:dyDescent="0.2">
      <c r="A31" s="2"/>
      <c r="B31" s="2" t="s">
        <v>22</v>
      </c>
      <c r="C31" s="16">
        <f>C29-C30</f>
        <v>22920.955988801896</v>
      </c>
      <c r="D31" s="16">
        <f>D29-D30</f>
        <v>23249.976069606924</v>
      </c>
      <c r="E31" s="16">
        <f>E29-E30</f>
        <v>23477.733392521939</v>
      </c>
      <c r="F31" s="16">
        <f>F29-F30</f>
        <v>23806.925581051273</v>
      </c>
      <c r="G31" s="16">
        <f>G29-G30</f>
        <v>24034.673767640637</v>
      </c>
      <c r="I31" s="12"/>
      <c r="L31" s="17"/>
    </row>
    <row r="32" spans="1:13" x14ac:dyDescent="0.2">
      <c r="A32" s="2"/>
      <c r="B32" s="2" t="s">
        <v>27</v>
      </c>
      <c r="C32" s="16">
        <f>C29*$D$12</f>
        <v>2668.0477870563054</v>
      </c>
      <c r="D32" s="16">
        <f>D29*$D$12</f>
        <v>2706.3464208008063</v>
      </c>
      <c r="E32" s="16">
        <f>E29*$D$12</f>
        <v>2732.8578552141939</v>
      </c>
      <c r="F32" s="16">
        <f>F29*$D$12</f>
        <v>2771.1765226620532</v>
      </c>
      <c r="G32" s="16">
        <f>G29*$D$12</f>
        <v>2797.6868935877992</v>
      </c>
      <c r="I32" s="12" t="s">
        <v>55</v>
      </c>
      <c r="L32" s="13" t="s">
        <v>56</v>
      </c>
    </row>
    <row r="33" spans="1:12" x14ac:dyDescent="0.2">
      <c r="A33" s="2" t="s">
        <v>28</v>
      </c>
      <c r="B33" s="2"/>
      <c r="C33" s="16"/>
      <c r="D33" s="16"/>
      <c r="E33" s="16"/>
      <c r="F33" s="11"/>
      <c r="G33" s="16"/>
      <c r="I33" s="12" t="s">
        <v>57</v>
      </c>
      <c r="L33" s="17" t="s">
        <v>58</v>
      </c>
    </row>
    <row r="34" spans="1:12" x14ac:dyDescent="0.2">
      <c r="A34" s="4">
        <v>26</v>
      </c>
      <c r="B34" s="5" t="s">
        <v>10</v>
      </c>
      <c r="C34" s="6">
        <f>(('Løntabel oktober 2019'!C31/37*$D$9))+($D$69*((37-$D$9)/37))</f>
        <v>24647.977827203966</v>
      </c>
      <c r="D34" s="6">
        <f>(('Løntabel oktober 2019'!D31/37*$D$9))+($D$69*((37-$D$9)/37))</f>
        <v>24984.268014931647</v>
      </c>
      <c r="E34" s="6">
        <f>(('Løntabel oktober 2019'!E31/37*$D$9))+($D$69*((37-$D$9)/37))</f>
        <v>25216.964326799181</v>
      </c>
      <c r="F34" s="6">
        <f>(('Løntabel oktober 2019'!F31/37*$D$9))+($D$69*((37-$D$9)/37))</f>
        <v>25553.181740963526</v>
      </c>
      <c r="G34" s="6">
        <f>(('Løntabel oktober 2019'!G31/37*$D$9))+($D$69*((37-$D$9)/37))</f>
        <v>25785.886435270764</v>
      </c>
      <c r="L34" s="17" t="s">
        <v>59</v>
      </c>
    </row>
    <row r="35" spans="1:12" x14ac:dyDescent="0.2">
      <c r="A35" s="2"/>
      <c r="B35" s="2" t="s">
        <v>16</v>
      </c>
      <c r="C35" s="16">
        <f>C34*$D$11</f>
        <v>1355.638780496218</v>
      </c>
      <c r="D35" s="16">
        <f>D34*$D$11</f>
        <v>1374.1347408212407</v>
      </c>
      <c r="E35" s="16">
        <f>E34*$D$11</f>
        <v>1386.9330379739549</v>
      </c>
      <c r="F35" s="16">
        <f>F34*$D$11</f>
        <v>1405.4249957529939</v>
      </c>
      <c r="G35" s="16">
        <f>G34*$D$11</f>
        <v>1418.223753939892</v>
      </c>
      <c r="L35" s="17" t="s">
        <v>60</v>
      </c>
    </row>
    <row r="36" spans="1:12" x14ac:dyDescent="0.2">
      <c r="A36" s="2"/>
      <c r="B36" s="2" t="s">
        <v>22</v>
      </c>
      <c r="C36" s="16">
        <f>C34-C35</f>
        <v>23292.339046707748</v>
      </c>
      <c r="D36" s="16">
        <f>D34-D35</f>
        <v>23610.133274110405</v>
      </c>
      <c r="E36" s="16">
        <f>E34-E35</f>
        <v>23830.031288825227</v>
      </c>
      <c r="F36" s="16">
        <f>F34-F35</f>
        <v>24147.756745210532</v>
      </c>
      <c r="G36" s="16">
        <f>G34-G35</f>
        <v>24367.662681330872</v>
      </c>
      <c r="L36" s="17" t="s">
        <v>61</v>
      </c>
    </row>
    <row r="37" spans="1:12" x14ac:dyDescent="0.2">
      <c r="A37" s="2"/>
      <c r="B37" s="2" t="s">
        <v>27</v>
      </c>
      <c r="C37" s="16">
        <f>C34*$D$12</f>
        <v>2711.2775609924361</v>
      </c>
      <c r="D37" s="16">
        <f>D34*$D$12</f>
        <v>2748.2694816424814</v>
      </c>
      <c r="E37" s="16">
        <f>E34*$D$12</f>
        <v>2773.8660759479098</v>
      </c>
      <c r="F37" s="16">
        <f>F34*$D$12</f>
        <v>2810.8499915059879</v>
      </c>
      <c r="G37" s="16">
        <f>G34*$D$12</f>
        <v>2836.4475078797841</v>
      </c>
      <c r="L37" s="17" t="s">
        <v>62</v>
      </c>
    </row>
    <row r="38" spans="1:12" x14ac:dyDescent="0.2">
      <c r="A38" s="2" t="s">
        <v>28</v>
      </c>
      <c r="B38" s="2"/>
      <c r="C38" s="16"/>
      <c r="D38" s="16"/>
      <c r="E38" s="11"/>
      <c r="F38" s="16"/>
      <c r="G38" s="16"/>
      <c r="L38" s="14" t="s">
        <v>63</v>
      </c>
    </row>
    <row r="39" spans="1:12" x14ac:dyDescent="0.2">
      <c r="A39" s="4">
        <v>28</v>
      </c>
      <c r="B39" s="5" t="s">
        <v>10</v>
      </c>
      <c r="C39" s="6">
        <f>(('Løntabel oktober 2019'!C36/37*$D$9))+($D$69*((37-$D$9)/37))</f>
        <v>25460.846498468873</v>
      </c>
      <c r="D39" s="6">
        <f>(('Løntabel oktober 2019'!D36/37*$D$9))+($D$69*((37-$D$9)/37))</f>
        <v>25770.436361186024</v>
      </c>
      <c r="E39" s="6">
        <f>(('Løntabel oktober 2019'!E36/37*$D$9))+($D$69*((37-$D$9)/37))</f>
        <v>25984.74907629719</v>
      </c>
      <c r="F39" s="6">
        <f>(('Løntabel oktober 2019'!F36/37*$D$9))+($D$69*((37-$D$9)/37))</f>
        <v>26294.338939014338</v>
      </c>
      <c r="G39" s="6">
        <f>(('Løntabel oktober 2019'!G36/37*$D$9))+($D$69*((37-$D$9)/37))</f>
        <v>26508.570498122426</v>
      </c>
      <c r="L39" s="14" t="s">
        <v>64</v>
      </c>
    </row>
    <row r="40" spans="1:12" x14ac:dyDescent="0.2">
      <c r="A40" s="2"/>
      <c r="B40" s="2" t="s">
        <v>16</v>
      </c>
      <c r="C40" s="16">
        <f>C39*$D$11</f>
        <v>1400.3465574157881</v>
      </c>
      <c r="D40" s="16">
        <f>D39*$D$11</f>
        <v>1417.3739998652313</v>
      </c>
      <c r="E40" s="16">
        <f>E39*$D$11</f>
        <v>1429.1611991963455</v>
      </c>
      <c r="F40" s="16">
        <f>F39*$D$11</f>
        <v>1446.1886416457887</v>
      </c>
      <c r="G40" s="16">
        <f>G39*$D$11</f>
        <v>1457.9713773967335</v>
      </c>
      <c r="L40" s="2" t="s">
        <v>65</v>
      </c>
    </row>
    <row r="41" spans="1:12" x14ac:dyDescent="0.2">
      <c r="A41" s="2"/>
      <c r="B41" s="2" t="s">
        <v>22</v>
      </c>
      <c r="C41" s="16">
        <f>C39-C40</f>
        <v>24060.499941053084</v>
      </c>
      <c r="D41" s="16">
        <f>D39-D40</f>
        <v>24353.062361320794</v>
      </c>
      <c r="E41" s="16">
        <f>E39-E40</f>
        <v>24555.587877100843</v>
      </c>
      <c r="F41" s="16">
        <f>F39-F40</f>
        <v>24848.150297368549</v>
      </c>
      <c r="G41" s="16">
        <f>G39-G40</f>
        <v>25050.599120725692</v>
      </c>
      <c r="L41" s="14" t="s">
        <v>66</v>
      </c>
    </row>
    <row r="42" spans="1:12" x14ac:dyDescent="0.2">
      <c r="A42" s="2"/>
      <c r="B42" s="2" t="s">
        <v>27</v>
      </c>
      <c r="C42" s="16">
        <f>C39*$D$12</f>
        <v>2800.6931148315762</v>
      </c>
      <c r="D42" s="16">
        <f>D39*$D$12</f>
        <v>2834.7479997304627</v>
      </c>
      <c r="E42" s="16">
        <f>E39*$D$12</f>
        <v>2858.322398392691</v>
      </c>
      <c r="F42" s="16">
        <f>F39*$D$12</f>
        <v>2892.3772832915774</v>
      </c>
      <c r="G42" s="16">
        <f>G39*$D$12</f>
        <v>2915.942754793467</v>
      </c>
    </row>
    <row r="43" spans="1:12" x14ac:dyDescent="0.2">
      <c r="A43" s="4">
        <v>29</v>
      </c>
      <c r="B43" s="5" t="s">
        <v>10</v>
      </c>
      <c r="C43" s="6">
        <f>(('Løntabel oktober 2019'!C40/37*$D$9))+($D$69*((37-$D$9)/37))</f>
        <v>25880.991126370223</v>
      </c>
      <c r="D43" s="6">
        <f>(('Løntabel oktober 2019'!D40/37*$D$9))+($D$69*((37-$D$9)/37))</f>
        <v>26175.93233053296</v>
      </c>
      <c r="E43" s="6">
        <f>(('Løntabel oktober 2019'!E40/37*$D$9))+($D$69*((37-$D$9)/37))</f>
        <v>26380.070111759025</v>
      </c>
      <c r="F43" s="6">
        <f>(('Løntabel oktober 2019'!F40/37*$D$9))+($D$69*((37-$D$9)/37))</f>
        <v>26674.930159918695</v>
      </c>
      <c r="G43" s="6">
        <f>(('Løntabel oktober 2019'!G40/37*$D$9))+($D$69*((37-$D$9)/37))</f>
        <v>26879.149097147845</v>
      </c>
    </row>
    <row r="44" spans="1:12" x14ac:dyDescent="0.2">
      <c r="A44" s="2"/>
      <c r="B44" s="2" t="s">
        <v>16</v>
      </c>
      <c r="C44" s="16">
        <f>C43*$D$11</f>
        <v>1423.4545119503623</v>
      </c>
      <c r="D44" s="16">
        <f>D43*$D$11</f>
        <v>1439.6762781793127</v>
      </c>
      <c r="E44" s="16">
        <f>E43*$D$11</f>
        <v>1450.9038561467464</v>
      </c>
      <c r="F44" s="16">
        <f>F43*$D$11</f>
        <v>1467.1211587955281</v>
      </c>
      <c r="G44" s="16">
        <f>G43*$D$11</f>
        <v>1478.3532003431314</v>
      </c>
    </row>
    <row r="45" spans="1:12" x14ac:dyDescent="0.2">
      <c r="A45" s="2"/>
      <c r="B45" s="2" t="s">
        <v>22</v>
      </c>
      <c r="C45" s="16">
        <f>C43-C44</f>
        <v>24457.53661441986</v>
      </c>
      <c r="D45" s="16">
        <f>D43-D44</f>
        <v>24736.256052353649</v>
      </c>
      <c r="E45" s="16">
        <f>E43-E44</f>
        <v>24929.166255612279</v>
      </c>
      <c r="F45" s="16">
        <f>F43-F44</f>
        <v>25207.809001123165</v>
      </c>
      <c r="G45" s="16">
        <f>G43-G44</f>
        <v>25400.795896804713</v>
      </c>
    </row>
    <row r="46" spans="1:12" x14ac:dyDescent="0.2">
      <c r="A46" s="2"/>
      <c r="B46" s="2" t="s">
        <v>27</v>
      </c>
      <c r="C46" s="16">
        <f>C43*$D$12</f>
        <v>2846.9090239007246</v>
      </c>
      <c r="D46" s="16">
        <f>D43*$D$12</f>
        <v>2879.3525563586254</v>
      </c>
      <c r="E46" s="16">
        <f>E43*$D$12</f>
        <v>2901.8077122934928</v>
      </c>
      <c r="F46" s="16">
        <f>F43*$D$12</f>
        <v>2934.2423175910562</v>
      </c>
      <c r="G46" s="16">
        <f>G43*$D$12</f>
        <v>2956.7064006862629</v>
      </c>
    </row>
    <row r="47" spans="1:12" x14ac:dyDescent="0.2">
      <c r="A47" s="4">
        <v>30</v>
      </c>
      <c r="B47" s="5" t="s">
        <v>10</v>
      </c>
      <c r="C47" s="6">
        <f>(('Løntabel oktober 2019'!C44/37*$D$9))+($D$69*((37-$D$9)/37))</f>
        <v>26310.240832526659</v>
      </c>
      <c r="D47" s="6">
        <f>(('Løntabel oktober 2019'!D44/37*$D$9))+($D$69*((37-$D$9)/37))</f>
        <v>26589.47288868437</v>
      </c>
      <c r="E47" s="6">
        <f>(('Løntabel oktober 2019'!E44/37*$D$9))+($D$69*((37-$D$9)/37))</f>
        <v>26782.887933004611</v>
      </c>
      <c r="F47" s="6">
        <f>(('Løntabel oktober 2019'!F44/37*$D$9))+($D$69*((37-$D$9)/37))</f>
        <v>27062.115306072621</v>
      </c>
      <c r="G47" s="6">
        <f>(('Løntabel oktober 2019'!G44/37*$D$9))+($D$69*((37-$D$9)/37))</f>
        <v>27255.449194389792</v>
      </c>
    </row>
    <row r="48" spans="1:12" x14ac:dyDescent="0.2">
      <c r="A48" s="2"/>
      <c r="B48" s="2" t="s">
        <v>16</v>
      </c>
      <c r="C48" s="16">
        <f>C47*$D$11</f>
        <v>1447.0632457889662</v>
      </c>
      <c r="D48" s="16">
        <f>D47*$D$11</f>
        <v>1462.4210088776404</v>
      </c>
      <c r="E48" s="16">
        <f>E47*$D$11</f>
        <v>1473.0588363152535</v>
      </c>
      <c r="F48" s="16">
        <f>F47*$D$11</f>
        <v>1488.4163418339942</v>
      </c>
      <c r="G48" s="16">
        <f>G47*$D$11</f>
        <v>1499.0497056914385</v>
      </c>
    </row>
    <row r="49" spans="1:7" x14ac:dyDescent="0.2">
      <c r="A49" s="2"/>
      <c r="B49" s="2" t="s">
        <v>22</v>
      </c>
      <c r="C49" s="16">
        <f>C47-C48</f>
        <v>24863.177586737693</v>
      </c>
      <c r="D49" s="16">
        <f>D47-D48</f>
        <v>25127.051879806728</v>
      </c>
      <c r="E49" s="16">
        <f>E47-E48</f>
        <v>25309.829096689358</v>
      </c>
      <c r="F49" s="16">
        <f>F47-F48</f>
        <v>25573.698964238625</v>
      </c>
      <c r="G49" s="16">
        <f>G47-G48</f>
        <v>25756.399488698353</v>
      </c>
    </row>
    <row r="50" spans="1:7" x14ac:dyDescent="0.2">
      <c r="A50" s="2"/>
      <c r="B50" s="2" t="s">
        <v>27</v>
      </c>
      <c r="C50" s="16">
        <f>C47*$D$12</f>
        <v>2894.1264915779325</v>
      </c>
      <c r="D50" s="16">
        <f>D47*$D$12</f>
        <v>2924.8420177552807</v>
      </c>
      <c r="E50" s="16">
        <f>E47*$D$12</f>
        <v>2946.1176726305071</v>
      </c>
      <c r="F50" s="16">
        <f>F47*$D$12</f>
        <v>2976.8326836679885</v>
      </c>
      <c r="G50" s="16">
        <f>G47*$D$12</f>
        <v>2998.099411382877</v>
      </c>
    </row>
    <row r="51" spans="1:7" x14ac:dyDescent="0.2">
      <c r="A51" s="2" t="s">
        <v>28</v>
      </c>
      <c r="B51" s="2"/>
      <c r="C51" s="11"/>
      <c r="D51" s="16"/>
      <c r="E51" s="16"/>
      <c r="F51" s="16"/>
      <c r="G51" s="16"/>
    </row>
    <row r="52" spans="1:7" x14ac:dyDescent="0.2">
      <c r="A52" s="4">
        <v>31</v>
      </c>
      <c r="B52" s="5" t="s">
        <v>10</v>
      </c>
      <c r="C52" s="6">
        <f>(('Løntabel oktober 2019'!C49/37*$D$9))+($D$69*((37-$D$9)/37))</f>
        <v>26749.218336230311</v>
      </c>
      <c r="D52" s="6">
        <f>(('Løntabel oktober 2019'!D49/37*$D$9))+($D$69*((37-$D$9)/37))</f>
        <v>27011.930462673266</v>
      </c>
      <c r="E52" s="6">
        <f>(('Løntabel oktober 2019'!E49/37*$D$9))+($D$69*((37-$D$9)/37))</f>
        <v>27193.740198554275</v>
      </c>
      <c r="F52" s="6">
        <f>(('Løntabel oktober 2019'!F49/37*$D$9))+($D$69*((37-$D$9)/37))</f>
        <v>27456.452324997226</v>
      </c>
      <c r="G52" s="6">
        <f>(('Løntabel oktober 2019'!G49/37*$D$9))+($D$69*((37-$D$9)/37))</f>
        <v>27638.262060878231</v>
      </c>
    </row>
    <row r="53" spans="1:7" x14ac:dyDescent="0.2">
      <c r="A53" s="2"/>
      <c r="B53" s="2" t="s">
        <v>16</v>
      </c>
      <c r="C53" s="16">
        <f>C52*$D$11</f>
        <v>1471.2070084926672</v>
      </c>
      <c r="D53" s="16">
        <f>D52*$D$11</f>
        <v>1485.6561754470297</v>
      </c>
      <c r="E53" s="16">
        <f>E52*$D$11</f>
        <v>1495.655710920485</v>
      </c>
      <c r="F53" s="16">
        <f>F52*$D$11</f>
        <v>1510.1048778748475</v>
      </c>
      <c r="G53" s="16">
        <f>G52*$D$11</f>
        <v>1520.1044133483026</v>
      </c>
    </row>
    <row r="54" spans="1:7" x14ac:dyDescent="0.2">
      <c r="A54" s="2"/>
      <c r="B54" s="2" t="s">
        <v>22</v>
      </c>
      <c r="C54" s="16">
        <f>C52-C53</f>
        <v>25278.011327737644</v>
      </c>
      <c r="D54" s="16">
        <f>D52-D53</f>
        <v>25526.274287226235</v>
      </c>
      <c r="E54" s="16">
        <f>E52-E53</f>
        <v>25698.084487633791</v>
      </c>
      <c r="F54" s="16">
        <f>F52-F53</f>
        <v>25946.347447122378</v>
      </c>
      <c r="G54" s="16">
        <f>G52-G53</f>
        <v>26118.15764752993</v>
      </c>
    </row>
    <row r="55" spans="1:7" x14ac:dyDescent="0.2">
      <c r="A55" s="2"/>
      <c r="B55" s="2" t="s">
        <v>27</v>
      </c>
      <c r="C55" s="16">
        <f>C52*$D$12</f>
        <v>2942.4140169853345</v>
      </c>
      <c r="D55" s="16">
        <f>D52*$D$12</f>
        <v>2971.3123508940594</v>
      </c>
      <c r="E55" s="16">
        <f>E52*$D$12</f>
        <v>2991.3114218409701</v>
      </c>
      <c r="F55" s="16">
        <f>F52*$D$12</f>
        <v>3020.209755749695</v>
      </c>
      <c r="G55" s="16">
        <f>G52*$D$12</f>
        <v>3040.2088266966052</v>
      </c>
    </row>
    <row r="56" spans="1:7" x14ac:dyDescent="0.2">
      <c r="A56" s="2"/>
      <c r="B56" s="1"/>
      <c r="C56" s="2"/>
      <c r="D56" s="2"/>
      <c r="E56" s="2"/>
      <c r="F56" s="2"/>
      <c r="G56" s="2"/>
    </row>
    <row r="57" spans="1:7" x14ac:dyDescent="0.2">
      <c r="A57" s="2"/>
      <c r="B57" s="1" t="s">
        <v>67</v>
      </c>
      <c r="C57" s="2"/>
      <c r="D57" s="2"/>
      <c r="E57" s="2"/>
      <c r="F57" s="2"/>
      <c r="G57" s="2"/>
    </row>
    <row r="58" spans="1:7" x14ac:dyDescent="0.2">
      <c r="A58" s="4">
        <v>39</v>
      </c>
      <c r="B58" s="5" t="s">
        <v>10</v>
      </c>
      <c r="C58" s="6">
        <f>(('Løntabel oktober 2019'!C55/37*$D$9))+($D$69*((37-$D$9)/37))</f>
        <v>30659.984101242342</v>
      </c>
      <c r="D58" s="6">
        <f>(('Løntabel oktober 2019'!D55/37*$D$9))+($D$69*((37-$D$9)/37))</f>
        <v>30749.813652142155</v>
      </c>
      <c r="E58" s="6">
        <f>(('Løntabel oktober 2019'!E55/37*$D$9))+($D$69*((37-$D$9)/37))</f>
        <v>30811.962067674194</v>
      </c>
      <c r="F58" s="6">
        <f>(('Løntabel oktober 2019'!F55/37*$D$9))+($D$69*((37-$D$9)/37))</f>
        <v>30901.798556894373</v>
      </c>
      <c r="G58" s="6">
        <f>(('Løntabel oktober 2019'!G55/37*$D$9))+($D$69*((37-$D$9)/37))</f>
        <v>30964.045211250243</v>
      </c>
    </row>
    <row r="59" spans="1:7" x14ac:dyDescent="0.2">
      <c r="A59" s="2"/>
      <c r="B59" s="2" t="s">
        <v>16</v>
      </c>
      <c r="C59" s="16">
        <f>C58*$D$11</f>
        <v>1686.2991255683289</v>
      </c>
      <c r="D59" s="16">
        <f>D58*$D$11</f>
        <v>1691.2397508678184</v>
      </c>
      <c r="E59" s="16">
        <f>E58*$D$11</f>
        <v>1694.6579137220806</v>
      </c>
      <c r="F59" s="16">
        <f>F58*$D$11</f>
        <v>1699.5989206291906</v>
      </c>
      <c r="G59" s="16">
        <f>G58*$D$11</f>
        <v>1703.0224866187634</v>
      </c>
    </row>
    <row r="60" spans="1:7" x14ac:dyDescent="0.2">
      <c r="A60" s="2"/>
      <c r="B60" s="2" t="s">
        <v>22</v>
      </c>
      <c r="C60" s="16">
        <f>C58-C59</f>
        <v>28973.684975674012</v>
      </c>
      <c r="D60" s="16">
        <f>D58-D59</f>
        <v>29058.573901274336</v>
      </c>
      <c r="E60" s="16">
        <f>E58-E59</f>
        <v>29117.304153952115</v>
      </c>
      <c r="F60" s="16">
        <f>F58-F59</f>
        <v>29202.199636265184</v>
      </c>
      <c r="G60" s="16">
        <f>G58-G59</f>
        <v>29261.022724631479</v>
      </c>
    </row>
    <row r="61" spans="1:7" x14ac:dyDescent="0.2">
      <c r="A61" s="2"/>
      <c r="B61" s="2" t="s">
        <v>27</v>
      </c>
      <c r="C61" s="16">
        <f>C58*$D$12</f>
        <v>3372.5982511366578</v>
      </c>
      <c r="D61" s="16">
        <f>D58*$D$12</f>
        <v>3382.4795017356369</v>
      </c>
      <c r="E61" s="16">
        <f>E58*$D$12</f>
        <v>3389.3158274441612</v>
      </c>
      <c r="F61" s="16">
        <f>F58*$D$12</f>
        <v>3399.1978412583812</v>
      </c>
      <c r="G61" s="16">
        <f>G58*$D$12</f>
        <v>3406.0449732375268</v>
      </c>
    </row>
    <row r="62" spans="1:7" x14ac:dyDescent="0.2">
      <c r="A62" s="2" t="s">
        <v>28</v>
      </c>
      <c r="E62" s="10"/>
    </row>
    <row r="69" spans="1:4" x14ac:dyDescent="0.2">
      <c r="A69" s="31" t="s">
        <v>86</v>
      </c>
      <c r="B69" s="31"/>
      <c r="C69" s="31"/>
      <c r="D69" s="32">
        <f>250.067204108229*(1+'Løntabel oktober 2018'!E63+'Løntabel oktober 2019'!E63)</f>
        <v>264.9712094730794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6"/>
  <sheetViews>
    <sheetView workbookViewId="0">
      <selection activeCell="A4" sqref="A4:D7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2" style="14" bestFit="1" customWidth="1"/>
    <col min="5" max="5" width="11" style="14" bestFit="1" customWidth="1"/>
    <col min="6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74</v>
      </c>
    </row>
    <row r="3" spans="1:15" x14ac:dyDescent="0.2">
      <c r="F3" s="2"/>
    </row>
    <row r="4" spans="1:15" ht="13.5" thickBot="1" x14ac:dyDescent="0.25">
      <c r="A4" s="25" t="s">
        <v>77</v>
      </c>
      <c r="F4" s="2"/>
    </row>
    <row r="5" spans="1:15" ht="13.5" thickBot="1" x14ac:dyDescent="0.25">
      <c r="A5" s="14" t="s">
        <v>78</v>
      </c>
      <c r="D5" s="26"/>
    </row>
    <row r="6" spans="1:15" ht="13.5" thickBot="1" x14ac:dyDescent="0.25">
      <c r="A6" s="14" t="s">
        <v>79</v>
      </c>
      <c r="D6" s="27">
        <f>+D5*(100%+D7)</f>
        <v>0</v>
      </c>
    </row>
    <row r="7" spans="1:15" x14ac:dyDescent="0.2">
      <c r="A7" s="14" t="s">
        <v>80</v>
      </c>
      <c r="D7" s="22">
        <f>+C15/'Løntabel oktober 2019'!C15-1</f>
        <v>1.2740656851642163E-2</v>
      </c>
    </row>
    <row r="8" spans="1:15" x14ac:dyDescent="0.2">
      <c r="F8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9"/>
      <c r="E14" s="19"/>
      <c r="F14" s="19"/>
      <c r="G14" s="19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2018'!$E$63+'Løntabel oktober 2019'!$E$63+$E$63)</f>
        <v>25859.52419552151</v>
      </c>
      <c r="D15" s="6">
        <f>+'Løntabel oktober 2017'!D10*(100%+'Løntabel oktober 2018'!$E$63+'Løntabel oktober 2019'!$E$63+$E$63)</f>
        <v>26283.005477109968</v>
      </c>
      <c r="E15" s="6">
        <f>+'Løntabel oktober 2017'!E10*(100%+'Løntabel oktober 2018'!$E$63+'Løntabel oktober 2019'!$E$63+$E$63)</f>
        <v>26576.203029200242</v>
      </c>
      <c r="F15" s="6">
        <f>+'Løntabel oktober 2017'!F10*(100%+'Løntabel oktober 2018'!$E$63+'Løntabel oktober 2019'!$E$63+$E$63)</f>
        <v>26999.696399173088</v>
      </c>
      <c r="G15" s="6">
        <f>+'Løntabel oktober 2017'!G10*(100%+'Løntabel oktober 2018'!$E$63+'Løntabel oktober 2019'!$E$63+$E$63)</f>
        <v>27292.906277095313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1422.2738307536831</v>
      </c>
      <c r="D16" s="16">
        <f t="shared" ref="D16:G16" si="0">D15*$D$9</f>
        <v>1445.5653012410482</v>
      </c>
      <c r="E16" s="16">
        <f t="shared" si="0"/>
        <v>1461.6911666060132</v>
      </c>
      <c r="F16" s="16">
        <f t="shared" si="0"/>
        <v>1484.9833019545199</v>
      </c>
      <c r="G16" s="16">
        <f t="shared" si="0"/>
        <v>1501.1098452402423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24437.250364767828</v>
      </c>
      <c r="D17" s="16">
        <f>D15-D16</f>
        <v>24837.44017586892</v>
      </c>
      <c r="E17" s="16">
        <f>E15-E16</f>
        <v>25114.511862594227</v>
      </c>
      <c r="F17" s="16">
        <f>F15-F16</f>
        <v>25514.71309721857</v>
      </c>
      <c r="G17" s="16">
        <f>G15-G16</f>
        <v>25791.796431855069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2844.5476615073662</v>
      </c>
      <c r="D18" s="16">
        <f>D15*$D$10</f>
        <v>2891.1306024820965</v>
      </c>
      <c r="E18" s="16">
        <f>E15*$D$10</f>
        <v>2923.3823332120264</v>
      </c>
      <c r="F18" s="16">
        <f>F15*$D$10</f>
        <v>2969.9666039090398</v>
      </c>
      <c r="G18" s="16">
        <f>G15*$D$10</f>
        <v>3002.2196904804846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2018'!$E$63+'Løntabel oktober 2019'!$E$63+$E$63)</f>
        <v>27910.354036064724</v>
      </c>
      <c r="D21" s="6">
        <f>+'Løntabel oktober 2017'!D16*(100%+'Løntabel oktober 2018'!$E$63+'Løntabel oktober 2019'!$E$63+$E$63)</f>
        <v>28331.22775379696</v>
      </c>
      <c r="E21" s="6">
        <f>+'Løntabel oktober 2017'!E16*(100%+'Løntabel oktober 2018'!$E$63+'Løntabel oktober 2019'!$E$63+$E$63)</f>
        <v>28622.655778553519</v>
      </c>
      <c r="F21" s="6">
        <f>+'Løntabel oktober 2017'!F16*(100%+'Løntabel oktober 2018'!$E$63+'Løntabel oktober 2019'!$E$63+$E$63)</f>
        <v>29043.529496285755</v>
      </c>
      <c r="G21" s="6">
        <f>+'Løntabel oktober 2017'!G16*(100%+'Løntabel oktober 2018'!$E$63+'Løntabel oktober 2019'!$E$63+$E$63)</f>
        <v>29334.844552562019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1535.0694719835599</v>
      </c>
      <c r="D22" s="16">
        <f t="shared" ref="D22:G22" si="1">D21*$D$9</f>
        <v>1558.2175264588329</v>
      </c>
      <c r="E22" s="16">
        <f t="shared" si="1"/>
        <v>1574.2460678204436</v>
      </c>
      <c r="F22" s="16">
        <f t="shared" si="1"/>
        <v>1597.3941222957164</v>
      </c>
      <c r="G22" s="16">
        <f t="shared" si="1"/>
        <v>1613.416450390911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26375.284564081165</v>
      </c>
      <c r="D23" s="16">
        <f>D21-D22</f>
        <v>26773.010227338127</v>
      </c>
      <c r="E23" s="16">
        <f>E21-E22</f>
        <v>27048.409710733074</v>
      </c>
      <c r="F23" s="16">
        <f>F21-F22</f>
        <v>27446.135373990037</v>
      </c>
      <c r="G23" s="16">
        <f>G21-G22</f>
        <v>27721.428102171107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3070.1389439671198</v>
      </c>
      <c r="D24" s="16">
        <f>D21*$D$10</f>
        <v>3116.4350529176659</v>
      </c>
      <c r="E24" s="16">
        <f>E21*$D$10</f>
        <v>3148.4921356408872</v>
      </c>
      <c r="F24" s="16">
        <f>F21*$D$10</f>
        <v>3194.7882445914329</v>
      </c>
      <c r="G24" s="16">
        <f>G21*$D$10</f>
        <v>3226.832900781822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2018'!$E$63+'Løntabel oktober 2019'!$E$63+$E$63)</f>
        <v>28360.200686270822</v>
      </c>
      <c r="D26" s="6">
        <f>+'Løntabel oktober 2017'!D21*(100%+'Løntabel oktober 2018'!$E$63+'Løntabel oktober 2019'!$E$63+$E$63)</f>
        <v>28767.900569598176</v>
      </c>
      <c r="E26" s="6">
        <f>+'Løntabel oktober 2017'!E21*(100%+'Løntabel oktober 2018'!$E$63+'Løntabel oktober 2019'!$E$63+$E$63)</f>
        <v>29050.122352998758</v>
      </c>
      <c r="F26" s="6">
        <f>+'Løntabel oktober 2017'!F21*(100%+'Løntabel oktober 2018'!$E$63+'Løntabel oktober 2019'!$E$63+$E$63)</f>
        <v>29458.035500814247</v>
      </c>
      <c r="G26" s="6">
        <f>+'Løntabel oktober 2017'!G21*(100%+'Løntabel oktober 2018'!$E$63+'Løntabel oktober 2019'!$E$63+$E$63)</f>
        <v>29740.245963085457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1559.8110377448952</v>
      </c>
      <c r="D27" s="16">
        <f t="shared" ref="D27:G27" si="2">D26*$D$9</f>
        <v>1582.2345313278997</v>
      </c>
      <c r="E27" s="16">
        <f t="shared" si="2"/>
        <v>1597.7567294149317</v>
      </c>
      <c r="F27" s="16">
        <f t="shared" si="2"/>
        <v>1620.1919525447836</v>
      </c>
      <c r="G27" s="16">
        <f t="shared" si="2"/>
        <v>1635.7135279697002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26800.389648525928</v>
      </c>
      <c r="D28" s="16">
        <f>D26-D27</f>
        <v>27185.666038270276</v>
      </c>
      <c r="E28" s="16">
        <f>E26-E27</f>
        <v>27452.365623583828</v>
      </c>
      <c r="F28" s="16">
        <f>F26-F27</f>
        <v>27837.843548269462</v>
      </c>
      <c r="G28" s="16">
        <f>G26-G27</f>
        <v>28104.532435115758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3119.6220754897904</v>
      </c>
      <c r="D29" s="16">
        <f>D26*$D$10</f>
        <v>3164.4690626557995</v>
      </c>
      <c r="E29" s="16">
        <f>E26*$D$10</f>
        <v>3195.5134588298633</v>
      </c>
      <c r="F29" s="16">
        <f>F26*$D$10</f>
        <v>3240.3839050895672</v>
      </c>
      <c r="G29" s="16">
        <f>G26*$D$10</f>
        <v>3271.4270559394004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2018'!$E$63+'Løntabel oktober 2019'!$E$63+$E$63)</f>
        <v>28820.393963858933</v>
      </c>
      <c r="D31" s="6">
        <f>+'Løntabel oktober 2017'!D26*(100%+'Løntabel oktober 2018'!$E$63+'Løntabel oktober 2019'!$E$63+$E$63)</f>
        <v>29214.183513472912</v>
      </c>
      <c r="E31" s="6">
        <f>+'Løntabel oktober 2017'!E26*(100%+'Løntabel oktober 2018'!$E$63+'Løntabel oktober 2019'!$E$63+$E$63)</f>
        <v>29486.666562908045</v>
      </c>
      <c r="F31" s="6">
        <f>+'Løntabel oktober 2017'!F26*(100%+'Løntabel oktober 2018'!$E$63+'Løntabel oktober 2019'!$E$63+$E$63)</f>
        <v>29880.370896034077</v>
      </c>
      <c r="G31" s="6">
        <f>+'Løntabel oktober 2017'!G26*(100%+'Løntabel oktober 2018'!$E$63+'Løntabel oktober 2019'!$E$63+$E$63)</f>
        <v>30152.86376115006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1585.1216680122413</v>
      </c>
      <c r="D32" s="16">
        <f t="shared" ref="D32:G32" si="3">D31*$D$9</f>
        <v>1606.7800932410103</v>
      </c>
      <c r="E32" s="16">
        <f t="shared" si="3"/>
        <v>1621.7666609599426</v>
      </c>
      <c r="F32" s="16">
        <f t="shared" si="3"/>
        <v>1643.4203992818743</v>
      </c>
      <c r="G32" s="16">
        <f t="shared" si="3"/>
        <v>1658.4075068632533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27235.272295846691</v>
      </c>
      <c r="D33" s="16">
        <f>D31-D32</f>
        <v>27607.403420231902</v>
      </c>
      <c r="E33" s="16">
        <f>E31-E32</f>
        <v>27864.899901948102</v>
      </c>
      <c r="F33" s="16">
        <f>F31-F32</f>
        <v>28236.950496752204</v>
      </c>
      <c r="G33" s="16">
        <f>G31-G32</f>
        <v>28494.456254286808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3170.2433360244827</v>
      </c>
      <c r="D34" s="16">
        <f>D31*$D$10</f>
        <v>3213.5601864820205</v>
      </c>
      <c r="E34" s="16">
        <f>E31*$D$10</f>
        <v>3243.5333219198851</v>
      </c>
      <c r="F34" s="16">
        <f>F31*$D$10</f>
        <v>3286.8407985637486</v>
      </c>
      <c r="G34" s="16">
        <f>G31*$D$10</f>
        <v>3316.8150137265065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2018'!$E$63+'Løntabel oktober 2019'!$E$63+$E$63)</f>
        <v>29772.248045940956</v>
      </c>
      <c r="D36" s="6">
        <f>+'Løntabel oktober 2017'!D31*(100%+'Løntabel oktober 2018'!$E$63+'Løntabel oktober 2019'!$E$63+$E$63)</f>
        <v>30134.772012007918</v>
      </c>
      <c r="E36" s="6">
        <f>+'Løntabel oktober 2017'!E31*(100%+'Løntabel oktober 2018'!$E$63+'Løntabel oktober 2019'!$E$63+$E$63)</f>
        <v>30385.728211861471</v>
      </c>
      <c r="F36" s="6">
        <f>+'Løntabel oktober 2017'!F31*(100%+'Løntabel oktober 2018'!$E$63+'Løntabel oktober 2019'!$E$63+$E$63)</f>
        <v>30748.252177928429</v>
      </c>
      <c r="G36" s="6">
        <f>+'Løntabel oktober 2017'!G31*(100%+'Løntabel oktober 2018'!$E$63+'Løntabel oktober 2019'!$E$63+$E$63)</f>
        <v>30999.113345613136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1637.4736425267527</v>
      </c>
      <c r="D37" s="16">
        <f t="shared" ref="D37:G37" si="4">D36*$D$9</f>
        <v>1657.4124606604355</v>
      </c>
      <c r="E37" s="16">
        <f t="shared" si="4"/>
        <v>1671.2150516523809</v>
      </c>
      <c r="F37" s="16">
        <f t="shared" si="4"/>
        <v>1691.1538697860635</v>
      </c>
      <c r="G37" s="16">
        <f t="shared" si="4"/>
        <v>1704.9512340087224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28134.774403414205</v>
      </c>
      <c r="D38" s="16">
        <f>D36-D37</f>
        <v>28477.359551347483</v>
      </c>
      <c r="E38" s="16">
        <f>E36-E37</f>
        <v>28714.513160209091</v>
      </c>
      <c r="F38" s="16">
        <f>F36-F37</f>
        <v>29057.098308142366</v>
      </c>
      <c r="G38" s="16">
        <f>G36-G37</f>
        <v>29294.162111604412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3274.9472850535053</v>
      </c>
      <c r="D39" s="16">
        <f>D36*$D$10</f>
        <v>3314.824921320871</v>
      </c>
      <c r="E39" s="16">
        <f>E36*$D$10</f>
        <v>3342.4301033047618</v>
      </c>
      <c r="F39" s="16">
        <f>F36*$D$10</f>
        <v>3382.307739572127</v>
      </c>
      <c r="G39" s="16">
        <f>G36*$D$10</f>
        <v>3409.9024680174448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2018'!$E$63+'Løntabel oktober 2019'!$E$63+$E$63)</f>
        <v>30264.229584004701</v>
      </c>
      <c r="D40" s="6">
        <f>+'Løntabel oktober 2017'!D35*(100%+'Løntabel oktober 2018'!$E$63+'Løntabel oktober 2019'!$E$63+$E$63)</f>
        <v>30609.600243596768</v>
      </c>
      <c r="E40" s="6">
        <f>+'Løntabel oktober 2017'!E35*(100%+'Løntabel oktober 2018'!$E$63+'Løntabel oktober 2019'!$E$63+$E$63)</f>
        <v>30848.6417852825</v>
      </c>
      <c r="F40" s="6">
        <f>+'Løntabel oktober 2017'!F35*(100%+'Løntabel oktober 2018'!$E$63+'Løntabel oktober 2019'!$E$63+$E$63)</f>
        <v>31193.917412705741</v>
      </c>
      <c r="G40" s="6">
        <f>+'Løntabel oktober 2017'!G35*(100%+'Løntabel oktober 2018'!$E$63+'Løntabel oktober 2019'!$E$63+$E$63)</f>
        <v>31433.053986560324</v>
      </c>
    </row>
    <row r="41" spans="1:15" x14ac:dyDescent="0.2">
      <c r="A41" s="2"/>
      <c r="B41" s="2" t="s">
        <v>16</v>
      </c>
      <c r="C41" s="16">
        <f>C40*$D$9</f>
        <v>1664.5326271202587</v>
      </c>
      <c r="D41" s="16">
        <f t="shared" ref="D41:G41" si="5">D40*$D$9</f>
        <v>1683.5280133978222</v>
      </c>
      <c r="E41" s="16">
        <f t="shared" si="5"/>
        <v>1696.6752981905374</v>
      </c>
      <c r="F41" s="16">
        <f t="shared" si="5"/>
        <v>1715.6654576988158</v>
      </c>
      <c r="G41" s="16">
        <f t="shared" si="5"/>
        <v>1728.8179692608178</v>
      </c>
    </row>
    <row r="42" spans="1:15" x14ac:dyDescent="0.2">
      <c r="A42" s="2"/>
      <c r="B42" s="2" t="s">
        <v>22</v>
      </c>
      <c r="C42" s="16">
        <f>C40-C41</f>
        <v>28599.696956884443</v>
      </c>
      <c r="D42" s="16">
        <f>D40-D41</f>
        <v>28926.072230198944</v>
      </c>
      <c r="E42" s="16">
        <f>E40-E41</f>
        <v>29151.966487091962</v>
      </c>
      <c r="F42" s="16">
        <f>F40-F41</f>
        <v>29478.251955006926</v>
      </c>
      <c r="G42" s="16">
        <f>G40-G41</f>
        <v>29704.236017299507</v>
      </c>
    </row>
    <row r="43" spans="1:15" x14ac:dyDescent="0.2">
      <c r="A43" s="2"/>
      <c r="B43" s="2" t="s">
        <v>27</v>
      </c>
      <c r="C43" s="16">
        <f>C40*$D$10</f>
        <v>3329.0652542405173</v>
      </c>
      <c r="D43" s="16">
        <f>D40*$D$10</f>
        <v>3367.0560267956444</v>
      </c>
      <c r="E43" s="16">
        <f>E40*$D$10</f>
        <v>3393.3505963810749</v>
      </c>
      <c r="F43" s="16">
        <f>F40*$D$10</f>
        <v>3431.3309153976315</v>
      </c>
      <c r="G43" s="16">
        <f>G40*$D$10</f>
        <v>3457.6359385216356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2018'!$E$63+'Løntabel oktober 2019'!$E$63+$E$63)</f>
        <v>30766.872999209412</v>
      </c>
      <c r="D44" s="6">
        <f>+'Løntabel oktober 2017'!D39*(100%+'Løntabel oktober 2018'!$E$63+'Løntabel oktober 2019'!$E$63+$E$63)</f>
        <v>31093.848538921487</v>
      </c>
      <c r="E44" s="6">
        <f>+'Løntabel oktober 2017'!E39*(100%+'Løntabel oktober 2018'!$E$63+'Løntabel oktober 2019'!$E$63+$E$63)</f>
        <v>31320.333955299771</v>
      </c>
      <c r="F44" s="6">
        <f>+'Løntabel oktober 2017'!F39*(100%+'Løntabel oktober 2018'!$E$63+'Løntabel oktober 2019'!$E$63+$E$63)</f>
        <v>31647.30401120098</v>
      </c>
      <c r="G44" s="6">
        <f>+'Løntabel oktober 2017'!G39*(100%+'Løntabel oktober 2018'!$E$63+'Løntabel oktober 2019'!$E$63+$E$63)</f>
        <v>31873.694395410432</v>
      </c>
    </row>
    <row r="45" spans="1:15" x14ac:dyDescent="0.2">
      <c r="A45" s="2"/>
      <c r="B45" s="2" t="s">
        <v>16</v>
      </c>
      <c r="C45" s="16">
        <f>C44*$D$9</f>
        <v>1692.1780149565177</v>
      </c>
      <c r="D45" s="16">
        <f t="shared" ref="D45:G45" si="6">D44*$D$9</f>
        <v>1710.1616696406818</v>
      </c>
      <c r="E45" s="16">
        <f t="shared" si="6"/>
        <v>1722.6183675414875</v>
      </c>
      <c r="F45" s="16">
        <f t="shared" si="6"/>
        <v>1740.6017206160539</v>
      </c>
      <c r="G45" s="16">
        <f t="shared" si="6"/>
        <v>1753.0531917475737</v>
      </c>
    </row>
    <row r="46" spans="1:15" x14ac:dyDescent="0.2">
      <c r="A46" s="2"/>
      <c r="B46" s="2" t="s">
        <v>22</v>
      </c>
      <c r="C46" s="16">
        <f>C44-C45</f>
        <v>29074.694984252896</v>
      </c>
      <c r="D46" s="16">
        <f>D44-D45</f>
        <v>29383.686869280806</v>
      </c>
      <c r="E46" s="16">
        <f>E44-E45</f>
        <v>29597.715587758285</v>
      </c>
      <c r="F46" s="16">
        <f>F44-F45</f>
        <v>29906.702290584926</v>
      </c>
      <c r="G46" s="16">
        <f>G44-G45</f>
        <v>30120.641203662857</v>
      </c>
      <c r="O46" s="2"/>
    </row>
    <row r="47" spans="1:15" x14ac:dyDescent="0.2">
      <c r="A47" s="2"/>
      <c r="B47" s="2" t="s">
        <v>27</v>
      </c>
      <c r="C47" s="16">
        <f>C44*$D$10</f>
        <v>3384.3560299130354</v>
      </c>
      <c r="D47" s="16">
        <f>D44*$D$10</f>
        <v>3420.3233392813636</v>
      </c>
      <c r="E47" s="16">
        <f>E44*$D$10</f>
        <v>3445.236735082975</v>
      </c>
      <c r="F47" s="16">
        <f>F44*$D$10</f>
        <v>3481.2034412321077</v>
      </c>
      <c r="G47" s="16">
        <f>G44*$D$10</f>
        <v>3506.1063834951474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2018'!$E$63+'Løntabel oktober 2019'!$E$63+$E$63)</f>
        <v>31280.907484253959</v>
      </c>
      <c r="D49" s="6">
        <f>+'Løntabel oktober 2017'!D44*(100%+'Løntabel oktober 2018'!$E$63+'Løntabel oktober 2019'!$E$63+$E$63)</f>
        <v>31588.538493797052</v>
      </c>
      <c r="E49" s="6">
        <f>+'Løntabel oktober 2017'!E44*(100%+'Løntabel oktober 2018'!$E$63+'Løntabel oktober 2019'!$E$63+$E$63)</f>
        <v>31801.434310031796</v>
      </c>
      <c r="F49" s="6">
        <f>+'Løntabel oktober 2017'!F44*(100%+'Løntabel oktober 2018'!$E$63+'Løntabel oktober 2019'!$E$63+$E$63)</f>
        <v>32109.065319574889</v>
      </c>
      <c r="G49" s="6">
        <f>+'Løntabel oktober 2017'!G44*(100%+'Løntabel oktober 2018'!$E$63+'Løntabel oktober 2019'!$E$63+$E$63)</f>
        <v>32321.961135809626</v>
      </c>
      <c r="O49" s="17"/>
    </row>
    <row r="50" spans="1:15" x14ac:dyDescent="0.2">
      <c r="A50" s="2"/>
      <c r="B50" s="2" t="s">
        <v>16</v>
      </c>
      <c r="C50" s="16">
        <f>C49*$D$9</f>
        <v>1720.4499116339678</v>
      </c>
      <c r="D50" s="16">
        <f t="shared" ref="D50:G50" si="7">D49*$D$9</f>
        <v>1737.3696171588379</v>
      </c>
      <c r="E50" s="16">
        <f t="shared" si="7"/>
        <v>1749.0788870517488</v>
      </c>
      <c r="F50" s="16">
        <f t="shared" si="7"/>
        <v>1765.9985925766189</v>
      </c>
      <c r="G50" s="16">
        <f t="shared" si="7"/>
        <v>1777.7078624695293</v>
      </c>
      <c r="O50" s="17"/>
    </row>
    <row r="51" spans="1:15" x14ac:dyDescent="0.2">
      <c r="A51" s="2"/>
      <c r="B51" s="2" t="s">
        <v>22</v>
      </c>
      <c r="C51" s="16">
        <f>C49-C50</f>
        <v>29560.457572619991</v>
      </c>
      <c r="D51" s="16">
        <f>D49-D50</f>
        <v>29851.168876638214</v>
      </c>
      <c r="E51" s="16">
        <f>E49-E50</f>
        <v>30052.355422980047</v>
      </c>
      <c r="F51" s="16">
        <f>F49-F50</f>
        <v>30343.06672699827</v>
      </c>
      <c r="G51" s="16">
        <f>G49-G50</f>
        <v>30544.253273340099</v>
      </c>
      <c r="O51" s="13"/>
    </row>
    <row r="52" spans="1:15" x14ac:dyDescent="0.2">
      <c r="A52" s="2"/>
      <c r="B52" s="2" t="s">
        <v>27</v>
      </c>
      <c r="C52" s="16">
        <f>C49*$D$10</f>
        <v>3440.8998232679355</v>
      </c>
      <c r="D52" s="16">
        <f>D49*$D$10</f>
        <v>3474.7392343176757</v>
      </c>
      <c r="E52" s="16">
        <f>E49*$D$10</f>
        <v>3498.1577741034976</v>
      </c>
      <c r="F52" s="16">
        <f>F49*$D$10</f>
        <v>3531.9971851532378</v>
      </c>
      <c r="G52" s="16">
        <f>G49*$D$10</f>
        <v>3555.4157249390587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2018'!$E$63+'Løntabel oktober 2019'!$E$63+$E$63)</f>
        <v>35860.341394163166</v>
      </c>
      <c r="D55" s="6">
        <f>+'Løntabel oktober 2017'!D50*(100%+'Løntabel oktober 2018'!$E$63+'Løntabel oktober 2019'!$E$63+$E$63)</f>
        <v>35965.530126043464</v>
      </c>
      <c r="E55" s="6">
        <f>+'Løntabel oktober 2017'!E50*(100%+'Løntabel oktober 2018'!$E$63+'Løntabel oktober 2019'!$E$63+$E$63)</f>
        <v>36038.304763706699</v>
      </c>
      <c r="F55" s="6">
        <f>+'Løntabel oktober 2017'!F50*(100%+'Løntabel oktober 2018'!$E$63+'Løntabel oktober 2019'!$E$63+$E$63)</f>
        <v>36143.501620230985</v>
      </c>
      <c r="G55" s="6">
        <f>+'Løntabel oktober 2017'!G50*(100%+'Løntabel oktober 2018'!$E$63+'Løntabel oktober 2019'!$E$63+$E$63)</f>
        <v>36216.391293728164</v>
      </c>
      <c r="O55" s="17"/>
    </row>
    <row r="56" spans="1:15" x14ac:dyDescent="0.2">
      <c r="A56" s="2"/>
      <c r="B56" s="2" t="s">
        <v>16</v>
      </c>
      <c r="C56" s="16">
        <f>C55*$D$9</f>
        <v>1972.3187766789742</v>
      </c>
      <c r="D56" s="16">
        <f t="shared" ref="D56:G56" si="8">D55*$D$9</f>
        <v>1978.1041569323907</v>
      </c>
      <c r="E56" s="16">
        <f t="shared" si="8"/>
        <v>1982.1067620038684</v>
      </c>
      <c r="F56" s="16">
        <f t="shared" si="8"/>
        <v>1987.8925891127042</v>
      </c>
      <c r="G56" s="16">
        <f t="shared" si="8"/>
        <v>1991.9015211550491</v>
      </c>
      <c r="O56" s="17"/>
    </row>
    <row r="57" spans="1:15" x14ac:dyDescent="0.2">
      <c r="A57" s="2"/>
      <c r="B57" s="2" t="s">
        <v>22</v>
      </c>
      <c r="C57" s="16">
        <f>C55-C56</f>
        <v>33888.022617484196</v>
      </c>
      <c r="D57" s="16">
        <f>D55-D56</f>
        <v>33987.425969111071</v>
      </c>
      <c r="E57" s="16">
        <f>E55-E56</f>
        <v>34056.198001702833</v>
      </c>
      <c r="F57" s="16">
        <f>F55-F56</f>
        <v>34155.609031118278</v>
      </c>
      <c r="G57" s="16">
        <f>G55-G56</f>
        <v>34224.489772573113</v>
      </c>
    </row>
    <row r="58" spans="1:15" x14ac:dyDescent="0.2">
      <c r="A58" s="2"/>
      <c r="B58" s="2" t="s">
        <v>27</v>
      </c>
      <c r="C58" s="16">
        <f>C55*$D$10</f>
        <v>3944.6375533579485</v>
      </c>
      <c r="D58" s="16">
        <f>D55*$D$10</f>
        <v>3956.2083138647813</v>
      </c>
      <c r="E58" s="16">
        <f>E55*$D$10</f>
        <v>3964.2135240077369</v>
      </c>
      <c r="F58" s="16">
        <f>F55*$D$10</f>
        <v>3975.7851782254083</v>
      </c>
      <c r="G58" s="16">
        <f>G55*$D$10</f>
        <v>3983.8030423100981</v>
      </c>
    </row>
    <row r="59" spans="1:15" x14ac:dyDescent="0.2">
      <c r="A59" s="2" t="s">
        <v>28</v>
      </c>
      <c r="E59" s="10"/>
      <c r="O59" s="2"/>
    </row>
    <row r="60" spans="1:15" x14ac:dyDescent="0.2">
      <c r="C60" s="21"/>
      <c r="D60" s="21"/>
      <c r="E60" s="21"/>
      <c r="F60" s="21"/>
      <c r="G60" s="21"/>
    </row>
    <row r="61" spans="1:15" x14ac:dyDescent="0.2">
      <c r="A61" s="25" t="s">
        <v>75</v>
      </c>
      <c r="D61" s="16">
        <v>0.98</v>
      </c>
      <c r="F61" s="2"/>
      <c r="G61" s="21"/>
    </row>
    <row r="62" spans="1:15" x14ac:dyDescent="0.2">
      <c r="A62" s="14" t="s">
        <v>76</v>
      </c>
      <c r="D62" s="16">
        <v>0.37</v>
      </c>
      <c r="F62" s="2"/>
      <c r="G62" s="21"/>
    </row>
    <row r="63" spans="1:15" x14ac:dyDescent="0.2">
      <c r="A63" s="14" t="s">
        <v>69</v>
      </c>
      <c r="D63" s="18">
        <f>+D61+D62</f>
        <v>1.35</v>
      </c>
      <c r="E63" s="24">
        <f>+D63/100</f>
        <v>1.3500000000000002E-2</v>
      </c>
      <c r="F63" s="2"/>
      <c r="G63" s="21"/>
    </row>
    <row r="64" spans="1:15" x14ac:dyDescent="0.2">
      <c r="C64" s="21"/>
      <c r="D64" s="21"/>
      <c r="E64" s="21"/>
      <c r="F64" s="21"/>
      <c r="G64" s="21"/>
    </row>
    <row r="65" spans="3:7" x14ac:dyDescent="0.2">
      <c r="C65" s="21"/>
      <c r="D65" s="21"/>
      <c r="E65" s="21"/>
      <c r="F65" s="21"/>
      <c r="G65" s="21"/>
    </row>
    <row r="66" spans="3:7" x14ac:dyDescent="0.2">
      <c r="C66" s="21"/>
      <c r="D66" s="21"/>
      <c r="E66" s="21"/>
      <c r="F66" s="21"/>
      <c r="G66" s="21"/>
    </row>
    <row r="67" spans="3:7" x14ac:dyDescent="0.2">
      <c r="C67" s="21"/>
      <c r="D67" s="21"/>
      <c r="E67" s="21"/>
      <c r="F67" s="21"/>
      <c r="G67" s="21"/>
    </row>
    <row r="68" spans="3:7" x14ac:dyDescent="0.2">
      <c r="C68" s="21"/>
      <c r="D68" s="21"/>
      <c r="E68" s="21"/>
      <c r="F68" s="21"/>
      <c r="G68" s="21"/>
    </row>
    <row r="69" spans="3:7" x14ac:dyDescent="0.2">
      <c r="C69" s="21"/>
      <c r="D69" s="21"/>
      <c r="E69" s="21"/>
      <c r="F69" s="21"/>
      <c r="G69" s="21"/>
    </row>
    <row r="70" spans="3:7" x14ac:dyDescent="0.2">
      <c r="C70" s="21"/>
      <c r="D70" s="21"/>
      <c r="E70" s="21"/>
      <c r="F70" s="21"/>
      <c r="G70" s="21"/>
    </row>
    <row r="71" spans="3:7" x14ac:dyDescent="0.2">
      <c r="C71" s="21"/>
      <c r="D71" s="21"/>
      <c r="E71" s="21"/>
      <c r="F71" s="21"/>
      <c r="G71" s="21"/>
    </row>
    <row r="72" spans="3:7" x14ac:dyDescent="0.2">
      <c r="C72" s="21"/>
      <c r="D72" s="21"/>
      <c r="E72" s="21"/>
      <c r="F72" s="21"/>
      <c r="G72" s="21"/>
    </row>
    <row r="73" spans="3:7" x14ac:dyDescent="0.2">
      <c r="C73" s="21"/>
      <c r="D73" s="21"/>
      <c r="E73" s="21"/>
      <c r="F73" s="21"/>
      <c r="G73" s="21"/>
    </row>
    <row r="74" spans="3:7" x14ac:dyDescent="0.2">
      <c r="C74" s="21"/>
      <c r="D74" s="21"/>
      <c r="E74" s="21"/>
      <c r="F74" s="21"/>
      <c r="G74" s="21"/>
    </row>
    <row r="75" spans="3:7" x14ac:dyDescent="0.2">
      <c r="C75" s="21"/>
      <c r="D75" s="21"/>
      <c r="E75" s="21"/>
      <c r="F75" s="21"/>
      <c r="G75" s="21"/>
    </row>
    <row r="76" spans="3:7" x14ac:dyDescent="0.2">
      <c r="C76" s="21"/>
      <c r="D76" s="21"/>
      <c r="E76" s="21"/>
      <c r="F76" s="21"/>
      <c r="G76" s="21"/>
    </row>
    <row r="77" spans="3:7" x14ac:dyDescent="0.2">
      <c r="C77" s="21"/>
      <c r="D77" s="21"/>
      <c r="E77" s="21"/>
      <c r="F77" s="21"/>
      <c r="G77" s="21"/>
    </row>
    <row r="78" spans="3:7" x14ac:dyDescent="0.2">
      <c r="C78" s="21"/>
      <c r="D78" s="21"/>
      <c r="E78" s="21"/>
      <c r="F78" s="21"/>
      <c r="G78" s="21"/>
    </row>
    <row r="79" spans="3:7" x14ac:dyDescent="0.2">
      <c r="C79" s="21"/>
      <c r="D79" s="21"/>
      <c r="E79" s="21"/>
      <c r="F79" s="21"/>
      <c r="G79" s="21"/>
    </row>
    <row r="80" spans="3:7" x14ac:dyDescent="0.2">
      <c r="C80" s="21"/>
      <c r="D80" s="21"/>
      <c r="E80" s="21"/>
      <c r="F80" s="21"/>
      <c r="G80" s="21"/>
    </row>
    <row r="81" spans="3:7" x14ac:dyDescent="0.2">
      <c r="C81" s="21"/>
      <c r="D81" s="21"/>
      <c r="E81" s="21"/>
      <c r="F81" s="21"/>
      <c r="G81" s="21"/>
    </row>
    <row r="82" spans="3:7" x14ac:dyDescent="0.2">
      <c r="C82" s="21"/>
      <c r="D82" s="21"/>
      <c r="E82" s="21"/>
      <c r="F82" s="21"/>
      <c r="G82" s="21"/>
    </row>
    <row r="83" spans="3:7" x14ac:dyDescent="0.2">
      <c r="C83" s="21"/>
      <c r="D83" s="21"/>
      <c r="E83" s="21"/>
      <c r="F83" s="21"/>
      <c r="G83" s="21"/>
    </row>
    <row r="84" spans="3:7" x14ac:dyDescent="0.2">
      <c r="C84" s="21"/>
      <c r="D84" s="21"/>
      <c r="E84" s="21"/>
      <c r="F84" s="21"/>
      <c r="G84" s="21"/>
    </row>
    <row r="85" spans="3:7" x14ac:dyDescent="0.2">
      <c r="C85" s="21"/>
      <c r="D85" s="21"/>
      <c r="E85" s="21"/>
      <c r="F85" s="21"/>
      <c r="G85" s="21"/>
    </row>
    <row r="86" spans="3:7" x14ac:dyDescent="0.2">
      <c r="C86" s="21"/>
      <c r="D86" s="21"/>
      <c r="E86" s="21"/>
      <c r="F86" s="21"/>
      <c r="G86" s="21"/>
    </row>
    <row r="87" spans="3:7" x14ac:dyDescent="0.2">
      <c r="C87" s="21"/>
      <c r="D87" s="21"/>
      <c r="E87" s="21"/>
      <c r="F87" s="21"/>
      <c r="G87" s="21"/>
    </row>
    <row r="88" spans="3:7" x14ac:dyDescent="0.2">
      <c r="C88" s="21"/>
      <c r="D88" s="21"/>
      <c r="E88" s="21"/>
      <c r="F88" s="21"/>
      <c r="G88" s="21"/>
    </row>
    <row r="89" spans="3:7" x14ac:dyDescent="0.2">
      <c r="C89" s="21"/>
      <c r="D89" s="21"/>
      <c r="E89" s="21"/>
      <c r="F89" s="21"/>
      <c r="G89" s="21"/>
    </row>
    <row r="90" spans="3:7" x14ac:dyDescent="0.2">
      <c r="C90" s="21"/>
      <c r="D90" s="21"/>
      <c r="E90" s="21"/>
      <c r="F90" s="21"/>
      <c r="G90" s="21"/>
    </row>
    <row r="91" spans="3:7" x14ac:dyDescent="0.2">
      <c r="C91" s="21"/>
      <c r="D91" s="21"/>
      <c r="E91" s="21"/>
      <c r="F91" s="21"/>
      <c r="G91" s="21"/>
    </row>
    <row r="92" spans="3:7" x14ac:dyDescent="0.2">
      <c r="C92" s="21"/>
      <c r="D92" s="21"/>
      <c r="E92" s="21"/>
      <c r="F92" s="21"/>
      <c r="G92" s="21"/>
    </row>
    <row r="93" spans="3:7" x14ac:dyDescent="0.2">
      <c r="C93" s="21"/>
      <c r="D93" s="21"/>
      <c r="E93" s="21"/>
      <c r="F93" s="21"/>
      <c r="G93" s="21"/>
    </row>
    <row r="94" spans="3:7" x14ac:dyDescent="0.2">
      <c r="C94" s="21"/>
      <c r="D94" s="21"/>
      <c r="E94" s="21"/>
      <c r="F94" s="21"/>
      <c r="G94" s="21"/>
    </row>
    <row r="95" spans="3:7" x14ac:dyDescent="0.2">
      <c r="C95" s="21"/>
      <c r="D95" s="21"/>
      <c r="E95" s="21"/>
      <c r="F95" s="21"/>
      <c r="G95" s="21"/>
    </row>
    <row r="96" spans="3:7" x14ac:dyDescent="0.2">
      <c r="C96" s="21"/>
      <c r="D96" s="21"/>
      <c r="E96" s="21"/>
      <c r="F96" s="21"/>
      <c r="G96" s="21"/>
    </row>
    <row r="97" spans="3:7" x14ac:dyDescent="0.2">
      <c r="C97" s="21"/>
      <c r="D97" s="21"/>
      <c r="E97" s="21"/>
      <c r="F97" s="21"/>
      <c r="G97" s="21"/>
    </row>
    <row r="98" spans="3:7" x14ac:dyDescent="0.2">
      <c r="C98" s="21"/>
      <c r="D98" s="21"/>
      <c r="E98" s="21"/>
      <c r="F98" s="21"/>
      <c r="G98" s="21"/>
    </row>
    <row r="99" spans="3:7" x14ac:dyDescent="0.2">
      <c r="C99" s="21"/>
      <c r="D99" s="21"/>
      <c r="E99" s="21"/>
      <c r="F99" s="21"/>
      <c r="G99" s="21"/>
    </row>
    <row r="100" spans="3:7" x14ac:dyDescent="0.2">
      <c r="C100" s="21"/>
      <c r="D100" s="21"/>
      <c r="E100" s="21"/>
      <c r="F100" s="21"/>
      <c r="G100" s="21"/>
    </row>
    <row r="101" spans="3:7" x14ac:dyDescent="0.2">
      <c r="C101" s="21"/>
      <c r="D101" s="21"/>
      <c r="E101" s="21"/>
      <c r="F101" s="21"/>
      <c r="G101" s="21"/>
    </row>
    <row r="102" spans="3:7" x14ac:dyDescent="0.2">
      <c r="C102" s="21"/>
      <c r="D102" s="21"/>
      <c r="E102" s="21"/>
      <c r="F102" s="21"/>
      <c r="G102" s="21"/>
    </row>
    <row r="103" spans="3:7" x14ac:dyDescent="0.2">
      <c r="C103" s="21"/>
      <c r="D103" s="21"/>
      <c r="E103" s="21"/>
      <c r="F103" s="21"/>
      <c r="G103" s="21"/>
    </row>
    <row r="104" spans="3:7" x14ac:dyDescent="0.2">
      <c r="C104" s="21"/>
      <c r="D104" s="21"/>
      <c r="E104" s="21"/>
      <c r="F104" s="21"/>
      <c r="G104" s="21"/>
    </row>
    <row r="105" spans="3:7" x14ac:dyDescent="0.2">
      <c r="C105" s="21"/>
      <c r="D105" s="21"/>
      <c r="E105" s="21"/>
      <c r="F105" s="21"/>
      <c r="G105" s="21"/>
    </row>
    <row r="106" spans="3:7" x14ac:dyDescent="0.2">
      <c r="C106" s="21"/>
      <c r="D106" s="21"/>
      <c r="E106" s="21"/>
      <c r="F106" s="21"/>
      <c r="G106" s="21"/>
    </row>
    <row r="107" spans="3:7" x14ac:dyDescent="0.2">
      <c r="C107" s="21"/>
      <c r="D107" s="21"/>
      <c r="E107" s="21"/>
      <c r="F107" s="21"/>
      <c r="G107" s="21"/>
    </row>
    <row r="108" spans="3:7" x14ac:dyDescent="0.2">
      <c r="C108" s="21"/>
      <c r="D108" s="21"/>
      <c r="E108" s="21"/>
      <c r="F108" s="21"/>
      <c r="G108" s="21"/>
    </row>
    <row r="109" spans="3:7" x14ac:dyDescent="0.2">
      <c r="C109" s="21"/>
      <c r="D109" s="21"/>
      <c r="E109" s="21"/>
      <c r="F109" s="21"/>
      <c r="G109" s="21"/>
    </row>
    <row r="110" spans="3:7" x14ac:dyDescent="0.2">
      <c r="C110" s="21"/>
      <c r="D110" s="21"/>
      <c r="E110" s="21"/>
      <c r="F110" s="21"/>
      <c r="G110" s="21"/>
    </row>
    <row r="111" spans="3:7" x14ac:dyDescent="0.2">
      <c r="C111" s="21"/>
      <c r="D111" s="21"/>
      <c r="E111" s="21"/>
      <c r="F111" s="21"/>
      <c r="G111" s="21"/>
    </row>
    <row r="112" spans="3:7" x14ac:dyDescent="0.2">
      <c r="C112" s="21"/>
      <c r="D112" s="21"/>
      <c r="E112" s="21"/>
      <c r="F112" s="21"/>
      <c r="G112" s="21"/>
    </row>
    <row r="113" spans="3:7" x14ac:dyDescent="0.2">
      <c r="C113" s="21"/>
      <c r="D113" s="21"/>
      <c r="E113" s="21"/>
      <c r="F113" s="21"/>
      <c r="G113" s="21"/>
    </row>
    <row r="114" spans="3:7" x14ac:dyDescent="0.2">
      <c r="C114" s="21"/>
      <c r="D114" s="21"/>
      <c r="E114" s="21"/>
      <c r="F114" s="21"/>
      <c r="G114" s="21"/>
    </row>
    <row r="115" spans="3:7" x14ac:dyDescent="0.2">
      <c r="C115" s="21"/>
      <c r="D115" s="21"/>
      <c r="E115" s="21"/>
      <c r="F115" s="21"/>
      <c r="G115" s="21"/>
    </row>
    <row r="116" spans="3:7" x14ac:dyDescent="0.2">
      <c r="C116" s="21"/>
      <c r="D116" s="21"/>
      <c r="E116" s="21"/>
      <c r="F116" s="21"/>
      <c r="G116" s="21"/>
    </row>
    <row r="117" spans="3:7" x14ac:dyDescent="0.2">
      <c r="C117" s="21"/>
      <c r="D117" s="21"/>
      <c r="E117" s="21"/>
      <c r="F117" s="21"/>
      <c r="G117" s="21"/>
    </row>
    <row r="118" spans="3:7" x14ac:dyDescent="0.2">
      <c r="C118" s="21"/>
      <c r="D118" s="21"/>
      <c r="E118" s="21"/>
      <c r="F118" s="21"/>
      <c r="G118" s="21"/>
    </row>
    <row r="119" spans="3:7" x14ac:dyDescent="0.2">
      <c r="C119" s="21"/>
      <c r="D119" s="21"/>
      <c r="E119" s="21"/>
      <c r="F119" s="21"/>
      <c r="G119" s="21"/>
    </row>
    <row r="120" spans="3:7" x14ac:dyDescent="0.2">
      <c r="C120" s="21"/>
      <c r="D120" s="21"/>
      <c r="E120" s="21"/>
      <c r="F120" s="21"/>
      <c r="G120" s="21"/>
    </row>
    <row r="121" spans="3:7" x14ac:dyDescent="0.2">
      <c r="C121" s="21"/>
      <c r="D121" s="21"/>
      <c r="E121" s="21"/>
      <c r="F121" s="21"/>
      <c r="G121" s="21"/>
    </row>
    <row r="122" spans="3:7" x14ac:dyDescent="0.2">
      <c r="C122" s="21"/>
      <c r="D122" s="21"/>
      <c r="E122" s="21"/>
      <c r="F122" s="21"/>
      <c r="G122" s="21"/>
    </row>
    <row r="123" spans="3:7" x14ac:dyDescent="0.2">
      <c r="C123" s="21"/>
      <c r="D123" s="21"/>
      <c r="E123" s="21"/>
      <c r="F123" s="21"/>
      <c r="G123" s="21"/>
    </row>
    <row r="124" spans="3:7" x14ac:dyDescent="0.2">
      <c r="C124" s="21"/>
      <c r="D124" s="21"/>
      <c r="E124" s="21"/>
      <c r="F124" s="21"/>
      <c r="G124" s="21"/>
    </row>
    <row r="125" spans="3:7" x14ac:dyDescent="0.2">
      <c r="C125" s="21"/>
      <c r="D125" s="21"/>
      <c r="E125" s="21"/>
      <c r="F125" s="21"/>
      <c r="G125" s="21"/>
    </row>
    <row r="126" spans="3:7" x14ac:dyDescent="0.2">
      <c r="C126" s="21"/>
      <c r="D126" s="21"/>
      <c r="E126" s="21"/>
      <c r="F126" s="21"/>
      <c r="G126" s="21"/>
    </row>
    <row r="127" spans="3:7" x14ac:dyDescent="0.2">
      <c r="C127" s="21"/>
      <c r="D127" s="21"/>
      <c r="E127" s="21"/>
      <c r="F127" s="21"/>
      <c r="G127" s="21"/>
    </row>
    <row r="128" spans="3:7" x14ac:dyDescent="0.2">
      <c r="C128" s="21"/>
      <c r="D128" s="21"/>
      <c r="E128" s="21"/>
      <c r="F128" s="21"/>
      <c r="G128" s="21"/>
    </row>
    <row r="129" spans="3:7" x14ac:dyDescent="0.2">
      <c r="C129" s="21"/>
      <c r="D129" s="21"/>
      <c r="E129" s="21"/>
      <c r="F129" s="21"/>
      <c r="G129" s="21"/>
    </row>
    <row r="130" spans="3:7" x14ac:dyDescent="0.2">
      <c r="C130" s="21"/>
      <c r="D130" s="21"/>
      <c r="E130" s="21"/>
      <c r="F130" s="21"/>
      <c r="G130" s="21"/>
    </row>
    <row r="131" spans="3:7" x14ac:dyDescent="0.2">
      <c r="C131" s="21"/>
      <c r="D131" s="21"/>
      <c r="E131" s="21"/>
      <c r="F131" s="21"/>
      <c r="G131" s="21"/>
    </row>
    <row r="132" spans="3:7" x14ac:dyDescent="0.2">
      <c r="C132" s="21"/>
      <c r="D132" s="21"/>
      <c r="E132" s="21"/>
      <c r="F132" s="21"/>
      <c r="G132" s="21"/>
    </row>
    <row r="133" spans="3:7" x14ac:dyDescent="0.2">
      <c r="C133" s="21"/>
      <c r="D133" s="21"/>
      <c r="E133" s="21"/>
      <c r="F133" s="21"/>
      <c r="G133" s="21"/>
    </row>
    <row r="134" spans="3:7" x14ac:dyDescent="0.2">
      <c r="C134" s="21"/>
      <c r="D134" s="21"/>
      <c r="E134" s="21"/>
      <c r="F134" s="21"/>
      <c r="G134" s="21"/>
    </row>
    <row r="135" spans="3:7" x14ac:dyDescent="0.2">
      <c r="C135" s="21"/>
      <c r="D135" s="21"/>
      <c r="E135" s="21"/>
      <c r="F135" s="21"/>
      <c r="G135" s="21"/>
    </row>
    <row r="136" spans="3:7" x14ac:dyDescent="0.2">
      <c r="C136" s="21"/>
      <c r="D136" s="21"/>
      <c r="E136" s="21"/>
      <c r="F136" s="21"/>
      <c r="G136" s="21"/>
    </row>
    <row r="137" spans="3:7" x14ac:dyDescent="0.2">
      <c r="C137" s="21"/>
      <c r="D137" s="21"/>
      <c r="E137" s="21"/>
      <c r="F137" s="21"/>
      <c r="G137" s="21"/>
    </row>
    <row r="138" spans="3:7" x14ac:dyDescent="0.2">
      <c r="C138" s="21"/>
      <c r="D138" s="21"/>
      <c r="E138" s="21"/>
      <c r="F138" s="21"/>
      <c r="G138" s="21"/>
    </row>
    <row r="139" spans="3:7" x14ac:dyDescent="0.2">
      <c r="C139" s="21"/>
      <c r="D139" s="21"/>
      <c r="E139" s="21"/>
      <c r="F139" s="21"/>
      <c r="G139" s="21"/>
    </row>
    <row r="140" spans="3:7" x14ac:dyDescent="0.2">
      <c r="C140" s="21"/>
      <c r="D140" s="21"/>
      <c r="E140" s="21"/>
      <c r="F140" s="21"/>
      <c r="G140" s="21"/>
    </row>
    <row r="141" spans="3:7" x14ac:dyDescent="0.2">
      <c r="C141" s="21"/>
      <c r="D141" s="21"/>
      <c r="E141" s="21"/>
      <c r="F141" s="21"/>
      <c r="G141" s="21"/>
    </row>
    <row r="142" spans="3:7" x14ac:dyDescent="0.2">
      <c r="C142" s="21"/>
      <c r="D142" s="21"/>
      <c r="E142" s="21"/>
      <c r="F142" s="21"/>
      <c r="G142" s="21"/>
    </row>
    <row r="143" spans="3:7" x14ac:dyDescent="0.2">
      <c r="C143" s="21"/>
      <c r="D143" s="21"/>
      <c r="E143" s="21"/>
      <c r="F143" s="21"/>
      <c r="G143" s="21"/>
    </row>
    <row r="144" spans="3:7" x14ac:dyDescent="0.2">
      <c r="C144" s="21"/>
      <c r="D144" s="21"/>
      <c r="E144" s="21"/>
      <c r="F144" s="21"/>
      <c r="G144" s="21"/>
    </row>
    <row r="145" spans="3:7" x14ac:dyDescent="0.2">
      <c r="C145" s="21"/>
      <c r="D145" s="21"/>
      <c r="E145" s="21"/>
      <c r="F145" s="21"/>
      <c r="G145" s="21"/>
    </row>
    <row r="146" spans="3:7" x14ac:dyDescent="0.2">
      <c r="C146" s="21"/>
      <c r="D146" s="21"/>
      <c r="E146" s="21"/>
      <c r="F146" s="21"/>
      <c r="G146" s="21"/>
    </row>
    <row r="147" spans="3:7" x14ac:dyDescent="0.2">
      <c r="C147" s="21"/>
      <c r="D147" s="21"/>
      <c r="E147" s="21"/>
      <c r="F147" s="21"/>
      <c r="G147" s="21"/>
    </row>
    <row r="148" spans="3:7" x14ac:dyDescent="0.2">
      <c r="C148" s="21"/>
      <c r="D148" s="21"/>
      <c r="E148" s="21"/>
      <c r="F148" s="21"/>
      <c r="G148" s="21"/>
    </row>
    <row r="149" spans="3:7" x14ac:dyDescent="0.2">
      <c r="C149" s="21"/>
      <c r="D149" s="21"/>
      <c r="E149" s="21"/>
      <c r="F149" s="21"/>
      <c r="G149" s="21"/>
    </row>
    <row r="150" spans="3:7" x14ac:dyDescent="0.2">
      <c r="C150" s="21"/>
      <c r="D150" s="21"/>
      <c r="E150" s="21"/>
      <c r="F150" s="21"/>
      <c r="G150" s="21"/>
    </row>
    <row r="151" spans="3:7" x14ac:dyDescent="0.2">
      <c r="C151" s="21"/>
      <c r="D151" s="21"/>
      <c r="E151" s="21"/>
      <c r="F151" s="21"/>
      <c r="G151" s="21"/>
    </row>
    <row r="152" spans="3:7" x14ac:dyDescent="0.2">
      <c r="C152" s="21"/>
      <c r="D152" s="21"/>
      <c r="E152" s="21"/>
      <c r="F152" s="21"/>
      <c r="G152" s="21"/>
    </row>
    <row r="153" spans="3:7" x14ac:dyDescent="0.2">
      <c r="C153" s="21"/>
      <c r="D153" s="21"/>
      <c r="E153" s="21"/>
      <c r="F153" s="21"/>
      <c r="G153" s="21"/>
    </row>
    <row r="154" spans="3:7" x14ac:dyDescent="0.2">
      <c r="C154" s="21"/>
      <c r="D154" s="21"/>
      <c r="E154" s="21"/>
      <c r="F154" s="21"/>
      <c r="G154" s="21"/>
    </row>
    <row r="155" spans="3:7" x14ac:dyDescent="0.2">
      <c r="C155" s="21"/>
      <c r="D155" s="21"/>
      <c r="E155" s="21"/>
      <c r="F155" s="21"/>
      <c r="G155" s="21"/>
    </row>
    <row r="156" spans="3:7" x14ac:dyDescent="0.2">
      <c r="C156" s="21"/>
      <c r="D156" s="21"/>
      <c r="E156" s="21"/>
      <c r="F156" s="21"/>
      <c r="G156" s="21"/>
    </row>
    <row r="157" spans="3:7" x14ac:dyDescent="0.2">
      <c r="C157" s="21"/>
      <c r="D157" s="21"/>
      <c r="E157" s="21"/>
      <c r="F157" s="21"/>
      <c r="G157" s="21"/>
    </row>
    <row r="158" spans="3:7" x14ac:dyDescent="0.2">
      <c r="C158" s="21"/>
      <c r="D158" s="21"/>
      <c r="E158" s="21"/>
      <c r="F158" s="21"/>
      <c r="G158" s="21"/>
    </row>
    <row r="159" spans="3:7" x14ac:dyDescent="0.2">
      <c r="C159" s="21"/>
      <c r="D159" s="21"/>
      <c r="E159" s="21"/>
      <c r="F159" s="21"/>
      <c r="G159" s="21"/>
    </row>
    <row r="160" spans="3:7" x14ac:dyDescent="0.2">
      <c r="C160" s="21"/>
      <c r="D160" s="21"/>
      <c r="E160" s="21"/>
      <c r="F160" s="21"/>
      <c r="G160" s="21"/>
    </row>
    <row r="161" spans="3:7" x14ac:dyDescent="0.2">
      <c r="C161" s="21"/>
      <c r="D161" s="21"/>
      <c r="E161" s="21"/>
      <c r="F161" s="21"/>
      <c r="G161" s="21"/>
    </row>
    <row r="162" spans="3:7" x14ac:dyDescent="0.2">
      <c r="C162" s="21"/>
      <c r="D162" s="21"/>
      <c r="E162" s="21"/>
      <c r="F162" s="21"/>
      <c r="G162" s="21"/>
    </row>
    <row r="163" spans="3:7" x14ac:dyDescent="0.2">
      <c r="C163" s="21"/>
      <c r="D163" s="21"/>
      <c r="E163" s="21"/>
      <c r="F163" s="21"/>
      <c r="G163" s="21"/>
    </row>
    <row r="164" spans="3:7" x14ac:dyDescent="0.2">
      <c r="C164" s="21"/>
      <c r="D164" s="21"/>
      <c r="E164" s="21"/>
      <c r="F164" s="21"/>
      <c r="G164" s="21"/>
    </row>
    <row r="165" spans="3:7" x14ac:dyDescent="0.2">
      <c r="C165" s="21"/>
      <c r="D165" s="21"/>
      <c r="E165" s="21"/>
      <c r="F165" s="21"/>
      <c r="G165" s="21"/>
    </row>
    <row r="166" spans="3:7" x14ac:dyDescent="0.2">
      <c r="C166" s="21"/>
      <c r="D166" s="21"/>
      <c r="E166" s="21"/>
      <c r="F166" s="21"/>
      <c r="G166" s="21"/>
    </row>
    <row r="167" spans="3:7" x14ac:dyDescent="0.2">
      <c r="C167" s="21"/>
      <c r="D167" s="21"/>
      <c r="E167" s="21"/>
      <c r="F167" s="21"/>
      <c r="G167" s="21"/>
    </row>
    <row r="168" spans="3:7" x14ac:dyDescent="0.2">
      <c r="C168" s="21"/>
      <c r="D168" s="21"/>
      <c r="E168" s="21"/>
      <c r="F168" s="21"/>
      <c r="G168" s="21"/>
    </row>
    <row r="169" spans="3:7" x14ac:dyDescent="0.2">
      <c r="C169" s="21"/>
      <c r="D169" s="21"/>
      <c r="E169" s="21"/>
      <c r="F169" s="21"/>
      <c r="G169" s="21"/>
    </row>
    <row r="170" spans="3:7" x14ac:dyDescent="0.2">
      <c r="C170" s="21"/>
      <c r="D170" s="21"/>
      <c r="E170" s="21"/>
      <c r="F170" s="21"/>
      <c r="G170" s="21"/>
    </row>
    <row r="171" spans="3:7" x14ac:dyDescent="0.2">
      <c r="C171" s="21"/>
      <c r="D171" s="21"/>
      <c r="E171" s="21"/>
      <c r="F171" s="21"/>
      <c r="G171" s="21"/>
    </row>
    <row r="172" spans="3:7" x14ac:dyDescent="0.2">
      <c r="C172" s="21"/>
      <c r="D172" s="21"/>
      <c r="E172" s="21"/>
      <c r="F172" s="21"/>
      <c r="G172" s="21"/>
    </row>
    <row r="173" spans="3:7" x14ac:dyDescent="0.2">
      <c r="C173" s="21"/>
      <c r="D173" s="21"/>
      <c r="E173" s="21"/>
      <c r="F173" s="21"/>
      <c r="G173" s="21"/>
    </row>
    <row r="174" spans="3:7" x14ac:dyDescent="0.2">
      <c r="C174" s="21"/>
      <c r="D174" s="21"/>
      <c r="E174" s="21"/>
      <c r="F174" s="21"/>
      <c r="G174" s="21"/>
    </row>
    <row r="175" spans="3:7" x14ac:dyDescent="0.2">
      <c r="C175" s="21"/>
      <c r="D175" s="21"/>
      <c r="E175" s="21"/>
      <c r="F175" s="21"/>
      <c r="G175" s="21"/>
    </row>
    <row r="176" spans="3:7" x14ac:dyDescent="0.2">
      <c r="C176" s="21"/>
      <c r="D176" s="21"/>
      <c r="E176" s="21"/>
      <c r="F176" s="21"/>
      <c r="G176" s="21"/>
    </row>
    <row r="177" spans="3:7" x14ac:dyDescent="0.2">
      <c r="C177" s="21"/>
      <c r="D177" s="21"/>
      <c r="E177" s="21"/>
      <c r="F177" s="21"/>
      <c r="G177" s="21"/>
    </row>
    <row r="178" spans="3:7" x14ac:dyDescent="0.2">
      <c r="C178" s="21"/>
      <c r="D178" s="21"/>
      <c r="E178" s="21"/>
      <c r="F178" s="21"/>
      <c r="G178" s="21"/>
    </row>
    <row r="179" spans="3:7" x14ac:dyDescent="0.2">
      <c r="C179" s="21"/>
      <c r="D179" s="21"/>
      <c r="E179" s="21"/>
      <c r="F179" s="21"/>
      <c r="G179" s="21"/>
    </row>
    <row r="180" spans="3:7" x14ac:dyDescent="0.2">
      <c r="C180" s="21"/>
      <c r="D180" s="21"/>
      <c r="E180" s="21"/>
      <c r="F180" s="21"/>
      <c r="G180" s="21"/>
    </row>
    <row r="181" spans="3:7" x14ac:dyDescent="0.2">
      <c r="C181" s="21"/>
      <c r="D181" s="21"/>
      <c r="E181" s="21"/>
      <c r="F181" s="21"/>
      <c r="G181" s="21"/>
    </row>
    <row r="182" spans="3:7" x14ac:dyDescent="0.2">
      <c r="C182" s="21"/>
      <c r="D182" s="21"/>
      <c r="E182" s="21"/>
      <c r="F182" s="21"/>
      <c r="G182" s="21"/>
    </row>
    <row r="183" spans="3:7" x14ac:dyDescent="0.2">
      <c r="C183" s="21"/>
      <c r="D183" s="21"/>
      <c r="E183" s="21"/>
      <c r="F183" s="21"/>
      <c r="G183" s="21"/>
    </row>
    <row r="184" spans="3:7" x14ac:dyDescent="0.2">
      <c r="C184" s="21"/>
      <c r="D184" s="21"/>
      <c r="E184" s="21"/>
      <c r="F184" s="21"/>
      <c r="G184" s="21"/>
    </row>
    <row r="185" spans="3:7" x14ac:dyDescent="0.2">
      <c r="C185" s="21"/>
      <c r="D185" s="21"/>
      <c r="E185" s="21"/>
      <c r="F185" s="21"/>
      <c r="G185" s="21"/>
    </row>
    <row r="186" spans="3:7" x14ac:dyDescent="0.2">
      <c r="C186" s="21"/>
      <c r="D186" s="21"/>
      <c r="E186" s="21"/>
      <c r="F186" s="21"/>
      <c r="G186" s="21"/>
    </row>
    <row r="187" spans="3:7" x14ac:dyDescent="0.2">
      <c r="C187" s="21"/>
      <c r="D187" s="21"/>
      <c r="E187" s="21"/>
      <c r="F187" s="21"/>
      <c r="G187" s="21"/>
    </row>
    <row r="188" spans="3:7" x14ac:dyDescent="0.2">
      <c r="C188" s="21"/>
      <c r="D188" s="21"/>
      <c r="E188" s="21"/>
      <c r="F188" s="21"/>
      <c r="G188" s="21"/>
    </row>
    <row r="189" spans="3:7" x14ac:dyDescent="0.2">
      <c r="C189" s="21"/>
      <c r="D189" s="21"/>
      <c r="E189" s="21"/>
      <c r="F189" s="21"/>
      <c r="G189" s="21"/>
    </row>
    <row r="190" spans="3:7" x14ac:dyDescent="0.2">
      <c r="C190" s="21"/>
      <c r="D190" s="21"/>
      <c r="E190" s="21"/>
      <c r="F190" s="21"/>
      <c r="G190" s="21"/>
    </row>
    <row r="191" spans="3:7" x14ac:dyDescent="0.2">
      <c r="C191" s="21"/>
      <c r="D191" s="21"/>
      <c r="E191" s="21"/>
      <c r="F191" s="21"/>
      <c r="G191" s="21"/>
    </row>
    <row r="192" spans="3:7" x14ac:dyDescent="0.2">
      <c r="C192" s="21"/>
      <c r="D192" s="21"/>
      <c r="E192" s="21"/>
      <c r="F192" s="21"/>
      <c r="G192" s="21"/>
    </row>
    <row r="193" spans="3:7" x14ac:dyDescent="0.2">
      <c r="C193" s="21"/>
      <c r="D193" s="21"/>
      <c r="E193" s="21"/>
      <c r="F193" s="21"/>
      <c r="G193" s="21"/>
    </row>
    <row r="194" spans="3:7" x14ac:dyDescent="0.2">
      <c r="C194" s="21"/>
      <c r="D194" s="21"/>
      <c r="E194" s="21"/>
      <c r="F194" s="21"/>
      <c r="G194" s="21"/>
    </row>
    <row r="195" spans="3:7" x14ac:dyDescent="0.2">
      <c r="C195" s="21"/>
      <c r="D195" s="21"/>
      <c r="E195" s="21"/>
      <c r="F195" s="21"/>
      <c r="G195" s="21"/>
    </row>
    <row r="196" spans="3:7" x14ac:dyDescent="0.2">
      <c r="C196" s="21"/>
      <c r="D196" s="21"/>
      <c r="E196" s="21"/>
      <c r="F196" s="21"/>
      <c r="G196" s="21"/>
    </row>
    <row r="197" spans="3:7" x14ac:dyDescent="0.2">
      <c r="C197" s="21"/>
      <c r="D197" s="21"/>
      <c r="E197" s="21"/>
      <c r="F197" s="21"/>
      <c r="G197" s="21"/>
    </row>
    <row r="198" spans="3:7" x14ac:dyDescent="0.2">
      <c r="C198" s="21"/>
      <c r="D198" s="21"/>
      <c r="E198" s="21"/>
      <c r="F198" s="21"/>
      <c r="G198" s="21"/>
    </row>
    <row r="199" spans="3:7" x14ac:dyDescent="0.2">
      <c r="C199" s="21"/>
      <c r="D199" s="21"/>
      <c r="E199" s="21"/>
      <c r="F199" s="21"/>
      <c r="G199" s="21"/>
    </row>
    <row r="200" spans="3:7" x14ac:dyDescent="0.2">
      <c r="C200" s="21"/>
      <c r="D200" s="21"/>
      <c r="E200" s="21"/>
      <c r="F200" s="21"/>
      <c r="G200" s="21"/>
    </row>
    <row r="201" spans="3:7" x14ac:dyDescent="0.2">
      <c r="C201" s="21"/>
      <c r="D201" s="21"/>
      <c r="E201" s="21"/>
      <c r="F201" s="21"/>
      <c r="G201" s="21"/>
    </row>
    <row r="202" spans="3:7" x14ac:dyDescent="0.2">
      <c r="C202" s="21"/>
      <c r="D202" s="21"/>
      <c r="E202" s="21"/>
      <c r="F202" s="21"/>
      <c r="G202" s="21"/>
    </row>
    <row r="203" spans="3:7" x14ac:dyDescent="0.2">
      <c r="C203" s="21"/>
      <c r="D203" s="21"/>
      <c r="E203" s="21"/>
      <c r="F203" s="21"/>
      <c r="G203" s="21"/>
    </row>
    <row r="204" spans="3:7" x14ac:dyDescent="0.2">
      <c r="C204" s="21"/>
      <c r="D204" s="21"/>
      <c r="E204" s="21"/>
      <c r="F204" s="21"/>
      <c r="G204" s="21"/>
    </row>
    <row r="205" spans="3:7" x14ac:dyDescent="0.2">
      <c r="C205" s="22"/>
      <c r="D205" s="22"/>
      <c r="E205" s="22"/>
      <c r="F205" s="22"/>
      <c r="G205" s="22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AE46-89E3-4CCE-A13E-5E65E3B591B4}">
  <dimension ref="A1:R69"/>
  <sheetViews>
    <sheetView workbookViewId="0">
      <selection activeCell="G7" sqref="G7"/>
    </sheetView>
  </sheetViews>
  <sheetFormatPr defaultColWidth="8.7109375" defaultRowHeight="12.75" x14ac:dyDescent="0.2"/>
  <cols>
    <col min="1" max="1" width="8.7109375" style="14"/>
    <col min="2" max="2" width="16.140625" style="14" customWidth="1"/>
    <col min="3" max="3" width="11.28515625" style="14" customWidth="1"/>
    <col min="4" max="7" width="10.85546875" style="14" customWidth="1"/>
    <col min="8" max="8" width="8.7109375" style="14"/>
    <col min="9" max="9" width="17.85546875" style="14" customWidth="1"/>
    <col min="10" max="10" width="9.85546875" style="14" customWidth="1"/>
    <col min="11" max="11" width="12.7109375" style="14" customWidth="1"/>
    <col min="12" max="12" width="16.5703125" style="14" customWidth="1"/>
    <col min="13" max="13" width="18.85546875" style="14" customWidth="1"/>
    <col min="14" max="16384" width="8.7109375" style="14"/>
  </cols>
  <sheetData>
    <row r="1" spans="1:18" x14ac:dyDescent="0.2">
      <c r="A1" s="1" t="s">
        <v>82</v>
      </c>
    </row>
    <row r="2" spans="1:18" x14ac:dyDescent="0.2">
      <c r="A2" s="2" t="s">
        <v>74</v>
      </c>
    </row>
    <row r="4" spans="1:18" ht="13.5" thickBot="1" x14ac:dyDescent="0.25">
      <c r="A4" s="25" t="s">
        <v>77</v>
      </c>
    </row>
    <row r="5" spans="1:18" ht="13.5" thickBot="1" x14ac:dyDescent="0.25">
      <c r="A5" s="14" t="s">
        <v>78</v>
      </c>
      <c r="D5" s="26"/>
    </row>
    <row r="6" spans="1:18" ht="13.5" thickBot="1" x14ac:dyDescent="0.25">
      <c r="A6" s="14" t="s">
        <v>79</v>
      </c>
      <c r="D6" s="27">
        <f>+D5*(100%+D7)</f>
        <v>0</v>
      </c>
    </row>
    <row r="7" spans="1:18" x14ac:dyDescent="0.2">
      <c r="A7" s="14" t="s">
        <v>80</v>
      </c>
      <c r="D7" s="22">
        <f>+'Løntabel oktober 2020'!D7</f>
        <v>1.2740656851642163E-2</v>
      </c>
    </row>
    <row r="8" spans="1:18" ht="13.5" thickBot="1" x14ac:dyDescent="0.25"/>
    <row r="9" spans="1:18" ht="13.5" thickBot="1" x14ac:dyDescent="0.25">
      <c r="A9" s="25" t="s">
        <v>83</v>
      </c>
      <c r="D9" s="30">
        <v>32</v>
      </c>
      <c r="N9" s="2"/>
      <c r="Q9" s="28"/>
    </row>
    <row r="10" spans="1:18" x14ac:dyDescent="0.2">
      <c r="D10" s="29"/>
      <c r="F10" s="2"/>
      <c r="N10" s="2"/>
      <c r="Q10" s="28"/>
    </row>
    <row r="11" spans="1:18" x14ac:dyDescent="0.2">
      <c r="A11" s="14" t="s">
        <v>1</v>
      </c>
      <c r="D11" s="15">
        <v>5.5E-2</v>
      </c>
      <c r="N11" s="2"/>
      <c r="Q11" s="28"/>
    </row>
    <row r="12" spans="1:18" x14ac:dyDescent="0.2">
      <c r="A12" s="14" t="s">
        <v>2</v>
      </c>
      <c r="D12" s="15">
        <v>0.11</v>
      </c>
    </row>
    <row r="13" spans="1:18" x14ac:dyDescent="0.2">
      <c r="D13" s="15"/>
      <c r="I13" s="28"/>
    </row>
    <row r="15" spans="1:18" x14ac:dyDescent="0.2">
      <c r="A15" s="3" t="s">
        <v>3</v>
      </c>
      <c r="B15" s="3"/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O15" s="16"/>
      <c r="P15" s="16"/>
      <c r="Q15" s="16"/>
      <c r="R15" s="16"/>
    </row>
    <row r="16" spans="1:18" x14ac:dyDescent="0.2">
      <c r="A16" s="2"/>
      <c r="B16" s="2"/>
      <c r="C16" s="2"/>
      <c r="D16" s="2"/>
      <c r="E16" s="2"/>
      <c r="F16" s="2"/>
      <c r="G16" s="2"/>
    </row>
    <row r="17" spans="1:13" x14ac:dyDescent="0.2">
      <c r="A17" s="2"/>
      <c r="B17" s="1" t="s">
        <v>9</v>
      </c>
      <c r="C17" s="2"/>
      <c r="D17" s="2"/>
      <c r="E17" s="2"/>
      <c r="F17" s="2"/>
      <c r="G17" s="2"/>
    </row>
    <row r="18" spans="1:13" x14ac:dyDescent="0.2">
      <c r="A18" s="4">
        <v>19</v>
      </c>
      <c r="B18" s="5" t="s">
        <v>10</v>
      </c>
      <c r="C18" s="6">
        <f>(('Løntabel oktober 2020'!C15/37*$D$9))+($D$69*((37-$D$9)/37))</f>
        <v>22401.257022711648</v>
      </c>
      <c r="D18" s="6">
        <f>(('Løntabel oktober 2020'!D15/37*$D$9))+($D$69*((37-$D$9)/37))</f>
        <v>22767.51110408545</v>
      </c>
      <c r="E18" s="6">
        <f>(('Løntabel oktober 2020'!E15/37*$D$9))+($D$69*((37-$D$9)/37))</f>
        <v>23021.087365352716</v>
      </c>
      <c r="F18" s="6">
        <f>(('Løntabel oktober 2020'!F15/37*$D$9))+($D$69*((37-$D$9)/37))</f>
        <v>23387.351901545448</v>
      </c>
      <c r="G18" s="6">
        <f>(('Løntabel oktober 2020'!G15/37*$D$9))+($D$69*((37-$D$9)/37))</f>
        <v>23640.938822991695</v>
      </c>
      <c r="I18" s="7" t="s">
        <v>11</v>
      </c>
      <c r="J18" s="1" t="s">
        <v>12</v>
      </c>
      <c r="K18" s="1" t="s">
        <v>13</v>
      </c>
      <c r="L18" s="1" t="s">
        <v>14</v>
      </c>
      <c r="M18" s="1" t="s">
        <v>15</v>
      </c>
    </row>
    <row r="19" spans="1:13" x14ac:dyDescent="0.2">
      <c r="A19" s="2"/>
      <c r="B19" s="14" t="s">
        <v>16</v>
      </c>
      <c r="C19" s="16">
        <f>C18*$D$11</f>
        <v>1232.0691362491407</v>
      </c>
      <c r="D19" s="16">
        <f>D18*$D$11</f>
        <v>1252.2131107246998</v>
      </c>
      <c r="E19" s="16">
        <f>E18*$D$11</f>
        <v>1266.1598050943994</v>
      </c>
      <c r="F19" s="16">
        <f>F18*$D$11</f>
        <v>1286.3043545849996</v>
      </c>
      <c r="G19" s="16">
        <f>G18*$D$11</f>
        <v>1300.2516352645432</v>
      </c>
      <c r="I19" s="2" t="s">
        <v>17</v>
      </c>
      <c r="J19" s="8" t="s">
        <v>18</v>
      </c>
      <c r="K19" s="14" t="s">
        <v>19</v>
      </c>
      <c r="L19" s="14" t="s">
        <v>20</v>
      </c>
      <c r="M19" s="2" t="s">
        <v>21</v>
      </c>
    </row>
    <row r="20" spans="1:13" x14ac:dyDescent="0.2">
      <c r="A20" s="2"/>
      <c r="B20" s="14" t="s">
        <v>22</v>
      </c>
      <c r="C20" s="16">
        <f>C18-C19</f>
        <v>21169.187886462507</v>
      </c>
      <c r="D20" s="16">
        <f>D18-D19</f>
        <v>21515.297993360749</v>
      </c>
      <c r="E20" s="16">
        <f>E18-E19</f>
        <v>21754.927560258315</v>
      </c>
      <c r="F20" s="16">
        <f>F18-F19</f>
        <v>22101.04754696045</v>
      </c>
      <c r="G20" s="16">
        <f>G18-G19</f>
        <v>22340.687187727151</v>
      </c>
      <c r="I20" s="2" t="s">
        <v>23</v>
      </c>
      <c r="J20" s="8" t="s">
        <v>24</v>
      </c>
      <c r="K20" s="2" t="s">
        <v>25</v>
      </c>
      <c r="L20" s="14" t="s">
        <v>26</v>
      </c>
    </row>
    <row r="21" spans="1:13" x14ac:dyDescent="0.2">
      <c r="A21" s="2"/>
      <c r="B21" s="14" t="s">
        <v>27</v>
      </c>
      <c r="C21" s="16">
        <f>C18*$D$12</f>
        <v>2464.1382724982814</v>
      </c>
      <c r="D21" s="16">
        <f>D18*$D$12</f>
        <v>2504.4262214493997</v>
      </c>
      <c r="E21" s="16">
        <f>E18*$D$12</f>
        <v>2532.3196101887988</v>
      </c>
      <c r="F21" s="16">
        <f>F18*$D$12</f>
        <v>2572.6087091699992</v>
      </c>
      <c r="G21" s="16">
        <f>G18*$D$12</f>
        <v>2600.5032705290864</v>
      </c>
      <c r="I21" s="2"/>
      <c r="J21" s="8"/>
      <c r="K21" s="2"/>
    </row>
    <row r="22" spans="1:13" x14ac:dyDescent="0.2">
      <c r="A22" s="2" t="s">
        <v>28</v>
      </c>
      <c r="B22" s="1"/>
      <c r="C22" s="2"/>
      <c r="D22" s="10"/>
      <c r="E22" s="10"/>
      <c r="F22" s="2"/>
      <c r="G22" s="2"/>
      <c r="I22" s="9" t="s">
        <v>29</v>
      </c>
      <c r="J22" s="8" t="s">
        <v>30</v>
      </c>
      <c r="K22" s="14" t="s">
        <v>31</v>
      </c>
      <c r="L22" s="14" t="s">
        <v>32</v>
      </c>
    </row>
    <row r="23" spans="1:13" x14ac:dyDescent="0.2">
      <c r="A23" s="2"/>
      <c r="B23" s="1" t="s">
        <v>33</v>
      </c>
      <c r="C23" s="2"/>
      <c r="D23" s="2"/>
      <c r="E23" s="2"/>
      <c r="F23" s="2"/>
      <c r="G23" s="2"/>
      <c r="I23" s="9" t="s">
        <v>34</v>
      </c>
      <c r="J23" s="8" t="s">
        <v>35</v>
      </c>
      <c r="K23" s="14" t="s">
        <v>36</v>
      </c>
      <c r="L23" s="14" t="s">
        <v>37</v>
      </c>
    </row>
    <row r="24" spans="1:13" x14ac:dyDescent="0.2">
      <c r="A24" s="4">
        <v>24</v>
      </c>
      <c r="B24" s="5" t="s">
        <v>10</v>
      </c>
      <c r="C24" s="6">
        <f>(('Løntabel oktober 2020'!C21/37*$D$9))+($D$69*((37-$D$9)/37))</f>
        <v>24174.94769561389</v>
      </c>
      <c r="D24" s="6">
        <f>(('Løntabel oktober 2020'!D21/37*$D$9))+($D$69*((37-$D$9)/37))</f>
        <v>24538.946586625552</v>
      </c>
      <c r="E24" s="6">
        <f>(('Løntabel oktober 2020'!E21/37*$D$9))+($D$69*((37-$D$9)/37))</f>
        <v>24790.992445874468</v>
      </c>
      <c r="F24" s="6">
        <f>(('Løntabel oktober 2020'!F21/37*$D$9))+($D$69*((37-$D$9)/37))</f>
        <v>25154.991336886131</v>
      </c>
      <c r="G24" s="6">
        <f>(('Løntabel oktober 2020'!G21/37*$D$9))+($D$69*((37-$D$9)/37))</f>
        <v>25406.939493665603</v>
      </c>
      <c r="I24" s="9" t="s">
        <v>38</v>
      </c>
      <c r="J24" s="8" t="s">
        <v>39</v>
      </c>
      <c r="K24" s="2" t="s">
        <v>40</v>
      </c>
      <c r="L24" s="14" t="s">
        <v>41</v>
      </c>
    </row>
    <row r="25" spans="1:13" x14ac:dyDescent="0.2">
      <c r="A25" s="2"/>
      <c r="B25" s="2" t="s">
        <v>16</v>
      </c>
      <c r="C25" s="16">
        <f>C24*$D$11</f>
        <v>1329.6221232587638</v>
      </c>
      <c r="D25" s="16">
        <f>D24*$D$11</f>
        <v>1349.6420622644055</v>
      </c>
      <c r="E25" s="16">
        <f>E24*$D$11</f>
        <v>1363.5045845230957</v>
      </c>
      <c r="F25" s="16">
        <f>F24*$D$11</f>
        <v>1383.5245235287373</v>
      </c>
      <c r="G25" s="16">
        <f>G24*$D$11</f>
        <v>1397.3816721516082</v>
      </c>
      <c r="I25" s="9" t="s">
        <v>42</v>
      </c>
      <c r="K25" s="2" t="s">
        <v>43</v>
      </c>
      <c r="L25" s="2" t="s">
        <v>44</v>
      </c>
    </row>
    <row r="26" spans="1:13" x14ac:dyDescent="0.2">
      <c r="A26" s="2"/>
      <c r="B26" s="2" t="s">
        <v>22</v>
      </c>
      <c r="C26" s="16">
        <f>C24-C25</f>
        <v>22845.325572355126</v>
      </c>
      <c r="D26" s="16">
        <f>D24-D25</f>
        <v>23189.304524361149</v>
      </c>
      <c r="E26" s="16">
        <f>E24-E25</f>
        <v>23427.487861351372</v>
      </c>
      <c r="F26" s="16">
        <f>F24-F25</f>
        <v>23771.466813357394</v>
      </c>
      <c r="G26" s="16">
        <f>G24-G25</f>
        <v>24009.557821513994</v>
      </c>
      <c r="I26" s="9"/>
      <c r="K26" s="2"/>
      <c r="L26" s="2"/>
    </row>
    <row r="27" spans="1:13" x14ac:dyDescent="0.2">
      <c r="A27" s="2"/>
      <c r="B27" s="2" t="s">
        <v>27</v>
      </c>
      <c r="C27" s="16">
        <f>C24*$D$12</f>
        <v>2659.2442465175277</v>
      </c>
      <c r="D27" s="16">
        <f>D24*$D$12</f>
        <v>2699.2841245288109</v>
      </c>
      <c r="E27" s="16">
        <f>E24*$D$12</f>
        <v>2727.0091690461913</v>
      </c>
      <c r="F27" s="16">
        <f>F24*$D$12</f>
        <v>2767.0490470574746</v>
      </c>
      <c r="G27" s="16">
        <f>G24*$D$12</f>
        <v>2794.7633443032164</v>
      </c>
      <c r="I27" s="9" t="s">
        <v>45</v>
      </c>
      <c r="K27" s="14" t="s">
        <v>46</v>
      </c>
      <c r="L27" s="14" t="s">
        <v>47</v>
      </c>
    </row>
    <row r="28" spans="1:13" x14ac:dyDescent="0.2">
      <c r="A28" s="2" t="s">
        <v>28</v>
      </c>
      <c r="B28" s="2"/>
      <c r="C28" s="16"/>
      <c r="D28" s="16"/>
      <c r="E28" s="16"/>
      <c r="F28" s="16"/>
      <c r="G28" s="11"/>
      <c r="I28" s="9" t="s">
        <v>48</v>
      </c>
      <c r="K28" s="14" t="s">
        <v>49</v>
      </c>
      <c r="L28" s="17" t="s">
        <v>50</v>
      </c>
    </row>
    <row r="29" spans="1:13" x14ac:dyDescent="0.2">
      <c r="A29" s="4">
        <v>25</v>
      </c>
      <c r="B29" s="5" t="s">
        <v>10</v>
      </c>
      <c r="C29" s="6">
        <f>(('Løntabel oktober 2020'!C26/37*$D$9))+($D$69*((37-$D$9)/37))</f>
        <v>24564.004257954297</v>
      </c>
      <c r="D29" s="6">
        <f>(('Løntabel oktober 2020'!D26/37*$D$9))+($D$69*((37-$D$9)/37))</f>
        <v>24916.609562453632</v>
      </c>
      <c r="E29" s="6">
        <f>(('Løntabel oktober 2020'!E26/37*$D$9))+($D$69*((37-$D$9)/37))</f>
        <v>25160.693267016297</v>
      </c>
      <c r="F29" s="6">
        <f>(('Løntabel oktober 2020'!F26/37*$D$9))+($D$69*((37-$D$9)/37))</f>
        <v>25513.483016478342</v>
      </c>
      <c r="G29" s="6">
        <f>(('Løntabel oktober 2020'!G26/37*$D$9))+($D$69*((37-$D$9)/37))</f>
        <v>25757.556929793984</v>
      </c>
      <c r="I29" s="9" t="s">
        <v>51</v>
      </c>
      <c r="L29" s="17" t="s">
        <v>52</v>
      </c>
    </row>
    <row r="30" spans="1:13" x14ac:dyDescent="0.2">
      <c r="A30" s="2"/>
      <c r="B30" s="2" t="s">
        <v>16</v>
      </c>
      <c r="C30" s="16">
        <f>C29*$D$11</f>
        <v>1351.0202341874863</v>
      </c>
      <c r="D30" s="16">
        <f>D29*$D$11</f>
        <v>1370.4135259349498</v>
      </c>
      <c r="E30" s="16">
        <f>E29*$D$11</f>
        <v>1383.8381296858963</v>
      </c>
      <c r="F30" s="16">
        <f>F29*$D$11</f>
        <v>1403.2415659063088</v>
      </c>
      <c r="G30" s="16">
        <f>G29*$D$11</f>
        <v>1416.6656311386691</v>
      </c>
      <c r="I30" s="12" t="s">
        <v>53</v>
      </c>
      <c r="L30" s="17" t="s">
        <v>54</v>
      </c>
    </row>
    <row r="31" spans="1:13" x14ac:dyDescent="0.2">
      <c r="A31" s="2"/>
      <c r="B31" s="2" t="s">
        <v>22</v>
      </c>
      <c r="C31" s="16">
        <f>C29-C30</f>
        <v>23212.98402376681</v>
      </c>
      <c r="D31" s="16">
        <f>D29-D30</f>
        <v>23546.196036518682</v>
      </c>
      <c r="E31" s="16">
        <f>E29-E30</f>
        <v>23776.8551373304</v>
      </c>
      <c r="F31" s="16">
        <f>F29-F30</f>
        <v>24110.241450572034</v>
      </c>
      <c r="G31" s="16">
        <f>G29-G30</f>
        <v>24340.891298655315</v>
      </c>
      <c r="I31" s="12"/>
      <c r="L31" s="17"/>
    </row>
    <row r="32" spans="1:13" x14ac:dyDescent="0.2">
      <c r="A32" s="2"/>
      <c r="B32" s="2" t="s">
        <v>27</v>
      </c>
      <c r="C32" s="16">
        <f>C29*$D$12</f>
        <v>2702.0404683749725</v>
      </c>
      <c r="D32" s="16">
        <f>D29*$D$12</f>
        <v>2740.8270518698996</v>
      </c>
      <c r="E32" s="16">
        <f>E29*$D$12</f>
        <v>2767.6762593717926</v>
      </c>
      <c r="F32" s="16">
        <f>F29*$D$12</f>
        <v>2806.4831318126176</v>
      </c>
      <c r="G32" s="16">
        <f>G29*$D$12</f>
        <v>2833.3312622773383</v>
      </c>
      <c r="I32" s="12" t="s">
        <v>55</v>
      </c>
      <c r="L32" s="13" t="s">
        <v>56</v>
      </c>
    </row>
    <row r="33" spans="1:12" x14ac:dyDescent="0.2">
      <c r="A33" s="2" t="s">
        <v>28</v>
      </c>
      <c r="B33" s="2"/>
      <c r="C33" s="16"/>
      <c r="D33" s="16"/>
      <c r="E33" s="16"/>
      <c r="F33" s="11"/>
      <c r="G33" s="16"/>
      <c r="I33" s="12" t="s">
        <v>57</v>
      </c>
      <c r="L33" s="17" t="s">
        <v>58</v>
      </c>
    </row>
    <row r="34" spans="1:12" x14ac:dyDescent="0.2">
      <c r="A34" s="4">
        <v>26</v>
      </c>
      <c r="B34" s="5" t="s">
        <v>10</v>
      </c>
      <c r="C34" s="6">
        <f>(('Løntabel oktober 2020'!C31/37*$D$9))+($D$69*((37-$D$9)/37))</f>
        <v>24962.009254787259</v>
      </c>
      <c r="D34" s="6">
        <f>(('Løntabel oktober 2020'!D31/37*$D$9))+($D$69*((37-$D$9)/37))</f>
        <v>25302.584000399347</v>
      </c>
      <c r="E34" s="6">
        <f>(('Løntabel oktober 2020'!E31/37*$D$9))+($D$69*((37-$D$9)/37))</f>
        <v>25538.245016127032</v>
      </c>
      <c r="F34" s="6">
        <f>(('Løntabel oktober 2020'!F31/37*$D$9))+($D$69*((37-$D$9)/37))</f>
        <v>25878.746060992788</v>
      </c>
      <c r="G34" s="6">
        <f>(('Løntabel oktober 2020'!G31/37*$D$9))+($D$69*((37-$D$9)/37))</f>
        <v>26114.415565957963</v>
      </c>
      <c r="L34" s="17" t="s">
        <v>59</v>
      </c>
    </row>
    <row r="35" spans="1:12" x14ac:dyDescent="0.2">
      <c r="A35" s="2"/>
      <c r="B35" s="2" t="s">
        <v>16</v>
      </c>
      <c r="C35" s="16">
        <f>C34*$D$11</f>
        <v>1372.9105090132994</v>
      </c>
      <c r="D35" s="16">
        <f>D34*$D$11</f>
        <v>1391.642120021964</v>
      </c>
      <c r="E35" s="16">
        <f>E34*$D$11</f>
        <v>1404.6034758869866</v>
      </c>
      <c r="F35" s="16">
        <f>F34*$D$11</f>
        <v>1423.3310333546033</v>
      </c>
      <c r="G35" s="16">
        <f>G34*$D$11</f>
        <v>1436.2928561276879</v>
      </c>
      <c r="L35" s="17" t="s">
        <v>60</v>
      </c>
    </row>
    <row r="36" spans="1:12" x14ac:dyDescent="0.2">
      <c r="A36" s="2"/>
      <c r="B36" s="2" t="s">
        <v>22</v>
      </c>
      <c r="C36" s="16">
        <f>C34-C35</f>
        <v>23589.098745773961</v>
      </c>
      <c r="D36" s="16">
        <f>D34-D35</f>
        <v>23910.941880377384</v>
      </c>
      <c r="E36" s="16">
        <f>E34-E35</f>
        <v>24133.641540240045</v>
      </c>
      <c r="F36" s="16">
        <f>F34-F35</f>
        <v>24455.415027638184</v>
      </c>
      <c r="G36" s="16">
        <f>G34-G35</f>
        <v>24678.122709830273</v>
      </c>
      <c r="L36" s="17" t="s">
        <v>61</v>
      </c>
    </row>
    <row r="37" spans="1:12" x14ac:dyDescent="0.2">
      <c r="A37" s="2"/>
      <c r="B37" s="2" t="s">
        <v>27</v>
      </c>
      <c r="C37" s="16">
        <f>C34*$D$12</f>
        <v>2745.8210180265987</v>
      </c>
      <c r="D37" s="16">
        <f>D34*$D$12</f>
        <v>2783.2842400439281</v>
      </c>
      <c r="E37" s="16">
        <f>E34*$D$12</f>
        <v>2809.2069517739733</v>
      </c>
      <c r="F37" s="16">
        <f>F34*$D$12</f>
        <v>2846.6620667092066</v>
      </c>
      <c r="G37" s="16">
        <f>G34*$D$12</f>
        <v>2872.5857122553757</v>
      </c>
      <c r="L37" s="17" t="s">
        <v>62</v>
      </c>
    </row>
    <row r="38" spans="1:12" x14ac:dyDescent="0.2">
      <c r="A38" s="2" t="s">
        <v>28</v>
      </c>
      <c r="B38" s="2"/>
      <c r="C38" s="16"/>
      <c r="D38" s="16"/>
      <c r="E38" s="11"/>
      <c r="F38" s="16"/>
      <c r="G38" s="16"/>
      <c r="L38" s="14" t="s">
        <v>63</v>
      </c>
    </row>
    <row r="39" spans="1:12" x14ac:dyDescent="0.2">
      <c r="A39" s="4">
        <v>28</v>
      </c>
      <c r="B39" s="5" t="s">
        <v>10</v>
      </c>
      <c r="C39" s="6">
        <f>(('Løntabel oktober 2020'!C36/37*$D$9))+($D$69*((37-$D$9)/37))</f>
        <v>25785.234406858199</v>
      </c>
      <c r="D39" s="6">
        <f>(('Løntabel oktober 2020'!D36/37*$D$9))+($D$69*((37-$D$9)/37))</f>
        <v>26098.768647780977</v>
      </c>
      <c r="E39" s="6">
        <f>(('Løntabel oktober 2020'!E36/37*$D$9))+($D$69*((37-$D$9)/37))</f>
        <v>26315.81184765432</v>
      </c>
      <c r="F39" s="6">
        <f>(('Løntabel oktober 2020'!F36/37*$D$9))+($D$69*((37-$D$9)/37))</f>
        <v>26629.346088577095</v>
      </c>
      <c r="G39" s="6">
        <f>(('Løntabel oktober 2020'!G36/37*$D$9))+($D$69*((37-$D$9)/37))</f>
        <v>26846.307098466568</v>
      </c>
      <c r="L39" s="14" t="s">
        <v>64</v>
      </c>
    </row>
    <row r="40" spans="1:12" x14ac:dyDescent="0.2">
      <c r="A40" s="2"/>
      <c r="B40" s="2" t="s">
        <v>16</v>
      </c>
      <c r="C40" s="16">
        <f>C39*$D$11</f>
        <v>1418.187892377201</v>
      </c>
      <c r="D40" s="16">
        <f>D39*$D$11</f>
        <v>1435.4322756279537</v>
      </c>
      <c r="E40" s="16">
        <f>E39*$D$11</f>
        <v>1447.3696516209877</v>
      </c>
      <c r="F40" s="16">
        <f>F39*$D$11</f>
        <v>1464.6140348717402</v>
      </c>
      <c r="G40" s="16">
        <f>G39*$D$11</f>
        <v>1476.5468904156612</v>
      </c>
      <c r="L40" s="2" t="s">
        <v>65</v>
      </c>
    </row>
    <row r="41" spans="1:12" x14ac:dyDescent="0.2">
      <c r="A41" s="2"/>
      <c r="B41" s="2" t="s">
        <v>22</v>
      </c>
      <c r="C41" s="16">
        <f>C39-C40</f>
        <v>24367.046514480997</v>
      </c>
      <c r="D41" s="16">
        <f>D39-D40</f>
        <v>24663.336372153022</v>
      </c>
      <c r="E41" s="16">
        <f>E39-E40</f>
        <v>24868.442196033331</v>
      </c>
      <c r="F41" s="16">
        <f>F39-F40</f>
        <v>25164.732053705353</v>
      </c>
      <c r="G41" s="16">
        <f>G39-G40</f>
        <v>25369.760208050906</v>
      </c>
      <c r="L41" s="14" t="s">
        <v>66</v>
      </c>
    </row>
    <row r="42" spans="1:12" x14ac:dyDescent="0.2">
      <c r="A42" s="2"/>
      <c r="B42" s="2" t="s">
        <v>27</v>
      </c>
      <c r="C42" s="16">
        <f>C39*$D$12</f>
        <v>2836.375784754402</v>
      </c>
      <c r="D42" s="16">
        <f>D39*$D$12</f>
        <v>2870.8645512559074</v>
      </c>
      <c r="E42" s="16">
        <f>E39*$D$12</f>
        <v>2894.7393032419754</v>
      </c>
      <c r="F42" s="16">
        <f>F39*$D$12</f>
        <v>2929.2280697434803</v>
      </c>
      <c r="G42" s="16">
        <f>G39*$D$12</f>
        <v>2953.0937808313224</v>
      </c>
    </row>
    <row r="43" spans="1:12" x14ac:dyDescent="0.2">
      <c r="A43" s="4">
        <v>29</v>
      </c>
      <c r="B43" s="5" t="s">
        <v>10</v>
      </c>
      <c r="C43" s="6">
        <f>(('Løntabel oktober 2020'!C40/37*$D$9))+($D$69*((37-$D$9)/37))</f>
        <v>26210.731953291706</v>
      </c>
      <c r="D43" s="6">
        <f>(('Løntabel oktober 2020'!D40/37*$D$9))+($D$69*((37-$D$9)/37))</f>
        <v>26509.43090212809</v>
      </c>
      <c r="E43" s="6">
        <f>(('Løntabel oktober 2020'!E40/37*$D$9))+($D$69*((37-$D$9)/37))</f>
        <v>26716.16953277521</v>
      </c>
      <c r="F43" s="6">
        <f>(('Løntabel oktober 2020'!F40/37*$D$9))+($D$69*((37-$D$9)/37))</f>
        <v>27014.786291627741</v>
      </c>
      <c r="G43" s="6">
        <f>(('Løntabel oktober 2020'!G40/37*$D$9))+($D$69*((37-$D$9)/37))</f>
        <v>27221.607112258731</v>
      </c>
    </row>
    <row r="44" spans="1:12" x14ac:dyDescent="0.2">
      <c r="A44" s="2"/>
      <c r="B44" s="2" t="s">
        <v>16</v>
      </c>
      <c r="C44" s="16">
        <f>C43*$D$11</f>
        <v>1441.5902574310439</v>
      </c>
      <c r="D44" s="16">
        <f>D43*$D$11</f>
        <v>1458.0186996170448</v>
      </c>
      <c r="E44" s="16">
        <f>E43*$D$11</f>
        <v>1469.3893243026366</v>
      </c>
      <c r="F44" s="16">
        <f>F43*$D$11</f>
        <v>1485.8132460395257</v>
      </c>
      <c r="G44" s="16">
        <f>G43*$D$11</f>
        <v>1497.1883911742302</v>
      </c>
    </row>
    <row r="45" spans="1:12" x14ac:dyDescent="0.2">
      <c r="A45" s="2"/>
      <c r="B45" s="2" t="s">
        <v>22</v>
      </c>
      <c r="C45" s="16">
        <f>C43-C44</f>
        <v>24769.141695860664</v>
      </c>
      <c r="D45" s="16">
        <f>D43-D44</f>
        <v>25051.412202511045</v>
      </c>
      <c r="E45" s="16">
        <f>E43-E44</f>
        <v>25246.780208472574</v>
      </c>
      <c r="F45" s="16">
        <f>F43-F44</f>
        <v>25528.973045588216</v>
      </c>
      <c r="G45" s="16">
        <f>G43-G44</f>
        <v>25724.418721084501</v>
      </c>
    </row>
    <row r="46" spans="1:12" x14ac:dyDescent="0.2">
      <c r="A46" s="2"/>
      <c r="B46" s="2" t="s">
        <v>27</v>
      </c>
      <c r="C46" s="16">
        <f>C43*$D$12</f>
        <v>2883.1805148620879</v>
      </c>
      <c r="D46" s="16">
        <f>D43*$D$12</f>
        <v>2916.0373992340897</v>
      </c>
      <c r="E46" s="16">
        <f>E43*$D$12</f>
        <v>2938.7786486052732</v>
      </c>
      <c r="F46" s="16">
        <f>F43*$D$12</f>
        <v>2971.6264920790513</v>
      </c>
      <c r="G46" s="16">
        <f>G43*$D$12</f>
        <v>2994.3767823484604</v>
      </c>
    </row>
    <row r="47" spans="1:12" x14ac:dyDescent="0.2">
      <c r="A47" s="4">
        <v>30</v>
      </c>
      <c r="B47" s="5" t="s">
        <v>10</v>
      </c>
      <c r="C47" s="6">
        <f>(('Løntabel oktober 2020'!C44/37*$D$9))+($D$69*((37-$D$9)/37))</f>
        <v>26645.450582657944</v>
      </c>
      <c r="D47" s="6">
        <f>(('Løntabel oktober 2020'!D44/37*$D$9))+($D$69*((37-$D$9)/37))</f>
        <v>26928.240238625145</v>
      </c>
      <c r="E47" s="6">
        <f>(('Løntabel oktober 2020'!E44/37*$D$9))+($D$69*((37-$D$9)/37))</f>
        <v>27124.11951765501</v>
      </c>
      <c r="F47" s="6">
        <f>(('Løntabel oktober 2020'!F44/37*$D$9))+($D$69*((37-$D$9)/37))</f>
        <v>27406.904430866867</v>
      </c>
      <c r="G47" s="6">
        <f>(('Løntabel oktober 2020'!G44/37*$D$9))+($D$69*((37-$D$9)/37))</f>
        <v>27602.70151991288</v>
      </c>
    </row>
    <row r="48" spans="1:12" x14ac:dyDescent="0.2">
      <c r="A48" s="2"/>
      <c r="B48" s="2" t="s">
        <v>16</v>
      </c>
      <c r="C48" s="16">
        <f>C47*$D$11</f>
        <v>1465.499782046187</v>
      </c>
      <c r="D48" s="16">
        <f>D47*$D$11</f>
        <v>1481.0532131243831</v>
      </c>
      <c r="E48" s="16">
        <f>E47*$D$11</f>
        <v>1491.8265734710255</v>
      </c>
      <c r="F48" s="16">
        <f>F47*$D$11</f>
        <v>1507.3797436976777</v>
      </c>
      <c r="G48" s="16">
        <f>G47*$D$11</f>
        <v>1518.1485835952085</v>
      </c>
    </row>
    <row r="49" spans="1:7" x14ac:dyDescent="0.2">
      <c r="A49" s="2"/>
      <c r="B49" s="2" t="s">
        <v>22</v>
      </c>
      <c r="C49" s="16">
        <f>C47-C48</f>
        <v>25179.950800611758</v>
      </c>
      <c r="D49" s="16">
        <f>D47-D48</f>
        <v>25447.187025500763</v>
      </c>
      <c r="E49" s="16">
        <f>E47-E48</f>
        <v>25632.292944183984</v>
      </c>
      <c r="F49" s="16">
        <f>F47-F48</f>
        <v>25899.524687169189</v>
      </c>
      <c r="G49" s="16">
        <f>G47-G48</f>
        <v>26084.552936317672</v>
      </c>
    </row>
    <row r="50" spans="1:7" x14ac:dyDescent="0.2">
      <c r="A50" s="2"/>
      <c r="B50" s="2" t="s">
        <v>27</v>
      </c>
      <c r="C50" s="16">
        <f>C47*$D$12</f>
        <v>2930.9995640923739</v>
      </c>
      <c r="D50" s="16">
        <f>D47*$D$12</f>
        <v>2962.1064262487662</v>
      </c>
      <c r="E50" s="16">
        <f>E47*$D$12</f>
        <v>2983.6531469420511</v>
      </c>
      <c r="F50" s="16">
        <f>F47*$D$12</f>
        <v>3014.7594873953553</v>
      </c>
      <c r="G50" s="16">
        <f>G47*$D$12</f>
        <v>3036.297167190417</v>
      </c>
    </row>
    <row r="51" spans="1:7" x14ac:dyDescent="0.2">
      <c r="A51" s="2" t="s">
        <v>28</v>
      </c>
      <c r="B51" s="2"/>
      <c r="C51" s="11"/>
      <c r="D51" s="16"/>
      <c r="E51" s="16"/>
      <c r="F51" s="16"/>
      <c r="G51" s="16"/>
    </row>
    <row r="52" spans="1:7" x14ac:dyDescent="0.2">
      <c r="A52" s="4">
        <v>31</v>
      </c>
      <c r="B52" s="5" t="s">
        <v>10</v>
      </c>
      <c r="C52" s="6">
        <f>(('Løntabel oktober 2020'!C49/37*$D$9))+($D$69*((37-$D$9)/37))</f>
        <v>27090.020948101876</v>
      </c>
      <c r="D52" s="6">
        <f>(('Løntabel oktober 2020'!D49/37*$D$9))+($D$69*((37-$D$9)/37))</f>
        <v>27356.080199598604</v>
      </c>
      <c r="E52" s="6">
        <f>(('Løntabel oktober 2020'!E49/37*$D$9))+($D$69*((37-$D$9)/37))</f>
        <v>27540.206310936763</v>
      </c>
      <c r="F52" s="6">
        <f>(('Løntabel oktober 2020'!F49/37*$D$9))+($D$69*((37-$D$9)/37))</f>
        <v>27806.265562433491</v>
      </c>
      <c r="G52" s="6">
        <f>(('Løntabel oktober 2020'!G49/37*$D$9))+($D$69*((37-$D$9)/37))</f>
        <v>27990.391673771643</v>
      </c>
    </row>
    <row r="53" spans="1:7" x14ac:dyDescent="0.2">
      <c r="A53" s="2"/>
      <c r="B53" s="2" t="s">
        <v>16</v>
      </c>
      <c r="C53" s="16">
        <f>C52*$D$11</f>
        <v>1489.9511521456031</v>
      </c>
      <c r="D53" s="16">
        <f>D52*$D$11</f>
        <v>1504.5844109779232</v>
      </c>
      <c r="E53" s="16">
        <f>E52*$D$11</f>
        <v>1514.7113471015221</v>
      </c>
      <c r="F53" s="16">
        <f>F52*$D$11</f>
        <v>1529.3446059338421</v>
      </c>
      <c r="G53" s="16">
        <f>G52*$D$11</f>
        <v>1539.4715420574403</v>
      </c>
    </row>
    <row r="54" spans="1:7" x14ac:dyDescent="0.2">
      <c r="A54" s="2"/>
      <c r="B54" s="2" t="s">
        <v>22</v>
      </c>
      <c r="C54" s="16">
        <f>C52-C53</f>
        <v>25600.069795956271</v>
      </c>
      <c r="D54" s="16">
        <f>D52-D53</f>
        <v>25851.495788620679</v>
      </c>
      <c r="E54" s="16">
        <f>E52-E53</f>
        <v>26025.494963835241</v>
      </c>
      <c r="F54" s="16">
        <f>F52-F53</f>
        <v>26276.920956499649</v>
      </c>
      <c r="G54" s="16">
        <f>G52-G53</f>
        <v>26450.920131714203</v>
      </c>
    </row>
    <row r="55" spans="1:7" x14ac:dyDescent="0.2">
      <c r="A55" s="2"/>
      <c r="B55" s="2" t="s">
        <v>27</v>
      </c>
      <c r="C55" s="16">
        <f>C52*$D$12</f>
        <v>2979.9023042912063</v>
      </c>
      <c r="D55" s="16">
        <f>D52*$D$12</f>
        <v>3009.1688219558464</v>
      </c>
      <c r="E55" s="16">
        <f>E52*$D$12</f>
        <v>3029.4226942030441</v>
      </c>
      <c r="F55" s="16">
        <f>F52*$D$12</f>
        <v>3058.6892118676842</v>
      </c>
      <c r="G55" s="16">
        <f>G52*$D$12</f>
        <v>3078.9430841148805</v>
      </c>
    </row>
    <row r="56" spans="1:7" x14ac:dyDescent="0.2">
      <c r="A56" s="2"/>
      <c r="B56" s="1"/>
      <c r="C56" s="2"/>
      <c r="D56" s="2"/>
      <c r="E56" s="2"/>
      <c r="F56" s="2"/>
      <c r="G56" s="2"/>
    </row>
    <row r="57" spans="1:7" x14ac:dyDescent="0.2">
      <c r="A57" s="2"/>
      <c r="B57" s="1" t="s">
        <v>67</v>
      </c>
      <c r="C57" s="2"/>
      <c r="D57" s="2"/>
      <c r="E57" s="2"/>
      <c r="F57" s="2"/>
      <c r="G57" s="2"/>
    </row>
    <row r="58" spans="1:7" x14ac:dyDescent="0.2">
      <c r="A58" s="4">
        <v>39</v>
      </c>
      <c r="B58" s="5" t="s">
        <v>10</v>
      </c>
      <c r="C58" s="6">
        <f>(('Løntabel oktober 2020'!C55/37*$D$9))+($D$69*((37-$D$9)/37))</f>
        <v>31050.612437753083</v>
      </c>
      <c r="D58" s="6">
        <f>(('Løntabel oktober 2020'!D55/37*$D$9))+($D$69*((37-$D$9)/37))</f>
        <v>31141.586476136043</v>
      </c>
      <c r="E58" s="6">
        <f>(('Løntabel oktober 2020'!E55/37*$D$9))+($D$69*((37-$D$9)/37))</f>
        <v>31204.526703304247</v>
      </c>
      <c r="F58" s="6">
        <f>(('Løntabel oktober 2020'!F55/37*$D$9))+($D$69*((37-$D$9)/37))</f>
        <v>31295.507768406333</v>
      </c>
      <c r="G58" s="6">
        <f>(('Løntabel oktober 2020'!G55/37*$D$9))+($D$69*((37-$D$9)/37))</f>
        <v>31358.547486025513</v>
      </c>
    </row>
    <row r="59" spans="1:7" x14ac:dyDescent="0.2">
      <c r="A59" s="2"/>
      <c r="B59" s="2" t="s">
        <v>16</v>
      </c>
      <c r="C59" s="16">
        <f>C58*$D$11</f>
        <v>1707.7836840764196</v>
      </c>
      <c r="D59" s="16">
        <f>D58*$D$11</f>
        <v>1712.7872561874824</v>
      </c>
      <c r="E59" s="16">
        <f>E58*$D$11</f>
        <v>1716.2489686817337</v>
      </c>
      <c r="F59" s="16">
        <f>F58*$D$11</f>
        <v>1721.2529272623483</v>
      </c>
      <c r="G59" s="16">
        <f>G58*$D$11</f>
        <v>1724.7201117314032</v>
      </c>
    </row>
    <row r="60" spans="1:7" x14ac:dyDescent="0.2">
      <c r="A60" s="2"/>
      <c r="B60" s="2" t="s">
        <v>22</v>
      </c>
      <c r="C60" s="16">
        <f>C58-C59</f>
        <v>29342.828753676662</v>
      </c>
      <c r="D60" s="16">
        <f>D58-D59</f>
        <v>29428.79921994856</v>
      </c>
      <c r="E60" s="16">
        <f>E58-E59</f>
        <v>29488.277734622512</v>
      </c>
      <c r="F60" s="16">
        <f>F58-F59</f>
        <v>29574.254841143986</v>
      </c>
      <c r="G60" s="16">
        <f>G58-G59</f>
        <v>29633.827374294109</v>
      </c>
    </row>
    <row r="61" spans="1:7" x14ac:dyDescent="0.2">
      <c r="A61" s="2"/>
      <c r="B61" s="2" t="s">
        <v>27</v>
      </c>
      <c r="C61" s="16">
        <f>C58*$D$12</f>
        <v>3415.5673681528392</v>
      </c>
      <c r="D61" s="16">
        <f>D58*$D$12</f>
        <v>3425.5745123749648</v>
      </c>
      <c r="E61" s="16">
        <f>E58*$D$12</f>
        <v>3432.4979373634674</v>
      </c>
      <c r="F61" s="16">
        <f>F58*$D$12</f>
        <v>3442.5058545246966</v>
      </c>
      <c r="G61" s="16">
        <f>G58*$D$12</f>
        <v>3449.4402234628064</v>
      </c>
    </row>
    <row r="62" spans="1:7" x14ac:dyDescent="0.2">
      <c r="A62" s="2" t="s">
        <v>28</v>
      </c>
      <c r="E62" s="10"/>
    </row>
    <row r="69" spans="1:4" x14ac:dyDescent="0.2">
      <c r="A69" s="31" t="s">
        <v>87</v>
      </c>
      <c r="B69" s="31"/>
      <c r="C69" s="31"/>
      <c r="D69" s="32">
        <f>250.067204108229*(1+'Løntabel oktober 2018'!E63+'Løntabel oktober 2019'!E63+'Løntabel oktober 2020'!E63)</f>
        <v>268.34711672854053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Løntabel oktober 2017</vt:lpstr>
      <vt:lpstr>Deltid oktober 2017</vt:lpstr>
      <vt:lpstr>Løntabel oktober 2018</vt:lpstr>
      <vt:lpstr>Deltid oktober 2018</vt:lpstr>
      <vt:lpstr>Løntabel oktober 2019</vt:lpstr>
      <vt:lpstr>Deltid oktober 2019</vt:lpstr>
      <vt:lpstr>Løntabel oktober 2020</vt:lpstr>
      <vt:lpstr>Deltid oktober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Tine Backhausen</cp:lastModifiedBy>
  <cp:lastPrinted>2018-09-18T12:02:52Z</cp:lastPrinted>
  <dcterms:created xsi:type="dcterms:W3CDTF">2018-09-10T09:58:48Z</dcterms:created>
  <dcterms:modified xsi:type="dcterms:W3CDTF">2018-10-03T12:32:20Z</dcterms:modified>
</cp:coreProperties>
</file>