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1835" firstSheet="14" activeTab="14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r:id="rId5"/>
    <sheet name="Deltid oktober 2015" sheetId="14" r:id="rId6"/>
    <sheet name="Timelønnede oktober 2015" sheetId="15" r:id="rId7"/>
    <sheet name="Løntabel april 2016" sheetId="16" r:id="rId8"/>
    <sheet name="Deltid april 2016 " sheetId="17" r:id="rId9"/>
    <sheet name="Timelønnede april 2016" sheetId="18" r:id="rId10"/>
    <sheet name="Løntabel januar 2017" sheetId="19" state="hidden" r:id="rId11"/>
    <sheet name="Deltid januar 2017" sheetId="20" state="hidden" r:id="rId12"/>
    <sheet name="Timelønnede januar 2017" sheetId="21" state="hidden" r:id="rId13"/>
    <sheet name="Løntabel oktober 2017" sheetId="22" state="hidden" r:id="rId14"/>
    <sheet name="Deltid oktober 2017" sheetId="24" r:id="rId15"/>
    <sheet name="Timelønnede oktober 2017" sheetId="23" state="hidden" r:id="rId16"/>
  </sheets>
  <externalReferences>
    <externalReference r:id="rId17"/>
    <externalReference r:id="rId18"/>
  </externalReferences>
  <definedNames>
    <definedName name="Kommune">#REF!</definedName>
    <definedName name="Løntabel">#REF!</definedName>
    <definedName name="Løntrin">#REF!</definedName>
  </definedNames>
  <calcPr calcId="171027"/>
</workbook>
</file>

<file path=xl/calcChain.xml><?xml version="1.0" encoding="utf-8"?>
<calcChain xmlns="http://schemas.openxmlformats.org/spreadsheetml/2006/main">
  <c r="Q5" i="24" l="1"/>
  <c r="C12" i="17"/>
  <c r="C12" i="20"/>
  <c r="D33" i="22" l="1"/>
  <c r="E33" i="22"/>
  <c r="E30" i="23" s="1"/>
  <c r="E31" i="23" s="1"/>
  <c r="E32" i="23" s="1"/>
  <c r="F33" i="22"/>
  <c r="F30" i="23" s="1"/>
  <c r="G33" i="22"/>
  <c r="D28" i="22"/>
  <c r="D26" i="23" s="1"/>
  <c r="D29" i="23" s="1"/>
  <c r="E28" i="22"/>
  <c r="E26" i="23" s="1"/>
  <c r="E27" i="23" s="1"/>
  <c r="E28" i="23" s="1"/>
  <c r="F28" i="22"/>
  <c r="G28" i="22"/>
  <c r="C28" i="22"/>
  <c r="C26" i="23" s="1"/>
  <c r="C29" i="23" s="1"/>
  <c r="D23" i="22"/>
  <c r="E23" i="22"/>
  <c r="F23" i="22"/>
  <c r="G23" i="22"/>
  <c r="G22" i="23" s="1"/>
  <c r="G25" i="23" s="1"/>
  <c r="C23" i="22"/>
  <c r="C22" i="23" s="1"/>
  <c r="C25" i="23" s="1"/>
  <c r="D52" i="22"/>
  <c r="E52" i="22"/>
  <c r="E48" i="23" s="1"/>
  <c r="E49" i="23" s="1"/>
  <c r="E50" i="23" s="1"/>
  <c r="F52" i="22"/>
  <c r="F48" i="23" s="1"/>
  <c r="G52" i="22"/>
  <c r="C52" i="22"/>
  <c r="D46" i="22"/>
  <c r="D42" i="23" s="1"/>
  <c r="D45" i="23" s="1"/>
  <c r="E46" i="22"/>
  <c r="E42" i="23" s="1"/>
  <c r="E43" i="23" s="1"/>
  <c r="E44" i="23" s="1"/>
  <c r="F46" i="22"/>
  <c r="G46" i="22"/>
  <c r="C46" i="22"/>
  <c r="C42" i="23" s="1"/>
  <c r="C45" i="23" s="1"/>
  <c r="D41" i="22"/>
  <c r="D38" i="23" s="1"/>
  <c r="D41" i="23" s="1"/>
  <c r="E41" i="22"/>
  <c r="F41" i="22"/>
  <c r="G41" i="22"/>
  <c r="G38" i="23" s="1"/>
  <c r="G41" i="23" s="1"/>
  <c r="C41" i="22"/>
  <c r="C38" i="23" s="1"/>
  <c r="C41" i="23" s="1"/>
  <c r="D37" i="22"/>
  <c r="E37" i="22"/>
  <c r="F37" i="22"/>
  <c r="F34" i="23" s="1"/>
  <c r="G37" i="22"/>
  <c r="G34" i="23" s="1"/>
  <c r="G37" i="23" s="1"/>
  <c r="C37" i="22"/>
  <c r="C33" i="22"/>
  <c r="D22" i="23"/>
  <c r="D25" i="23" s="1"/>
  <c r="D18" i="22"/>
  <c r="E18" i="22"/>
  <c r="E18" i="23" s="1"/>
  <c r="E19" i="23" s="1"/>
  <c r="E20" i="23" s="1"/>
  <c r="F18" i="22"/>
  <c r="F18" i="23" s="1"/>
  <c r="G18" i="22"/>
  <c r="G18" i="23" s="1"/>
  <c r="G21" i="23" s="1"/>
  <c r="C18" i="22"/>
  <c r="F33" i="23" l="1"/>
  <c r="F31" i="23"/>
  <c r="F32" i="23" s="1"/>
  <c r="F19" i="23"/>
  <c r="F20" i="23" s="1"/>
  <c r="F21" i="23"/>
  <c r="F37" i="23"/>
  <c r="F35" i="23"/>
  <c r="F36" i="23" s="1"/>
  <c r="F49" i="23"/>
  <c r="F50" i="23" s="1"/>
  <c r="F51" i="23"/>
  <c r="F22" i="23"/>
  <c r="G26" i="23"/>
  <c r="G29" i="23" s="1"/>
  <c r="C30" i="23"/>
  <c r="C33" i="23" s="1"/>
  <c r="D30" i="23"/>
  <c r="D33" i="23" s="1"/>
  <c r="E34" i="23"/>
  <c r="E35" i="23" s="1"/>
  <c r="E36" i="23" s="1"/>
  <c r="F38" i="23"/>
  <c r="G42" i="23"/>
  <c r="G45" i="23" s="1"/>
  <c r="C48" i="23"/>
  <c r="C51" i="23" s="1"/>
  <c r="D48" i="23"/>
  <c r="D51" i="23" s="1"/>
  <c r="C18" i="23"/>
  <c r="C21" i="23" s="1"/>
  <c r="D18" i="23"/>
  <c r="D21" i="23" s="1"/>
  <c r="E22" i="23"/>
  <c r="E23" i="23" s="1"/>
  <c r="E24" i="23" s="1"/>
  <c r="F26" i="23"/>
  <c r="G30" i="23"/>
  <c r="G33" i="23" s="1"/>
  <c r="C34" i="23"/>
  <c r="C37" i="23" s="1"/>
  <c r="D34" i="23"/>
  <c r="D37" i="23" s="1"/>
  <c r="E38" i="23"/>
  <c r="E39" i="23" s="1"/>
  <c r="E40" i="23" s="1"/>
  <c r="F42" i="23"/>
  <c r="G48" i="23"/>
  <c r="G51" i="23" s="1"/>
  <c r="G19" i="23"/>
  <c r="G20" i="23" s="1"/>
  <c r="E21" i="23"/>
  <c r="C23" i="23"/>
  <c r="C24" i="23" s="1"/>
  <c r="G23" i="23"/>
  <c r="G24" i="23" s="1"/>
  <c r="C27" i="23"/>
  <c r="C28" i="23" s="1"/>
  <c r="G27" i="23"/>
  <c r="E29" i="23"/>
  <c r="E33" i="23"/>
  <c r="G35" i="23"/>
  <c r="G36" i="23" s="1"/>
  <c r="E37" i="23"/>
  <c r="C39" i="23"/>
  <c r="C40" i="23" s="1"/>
  <c r="G39" i="23"/>
  <c r="G40" i="23" s="1"/>
  <c r="E41" i="23"/>
  <c r="C43" i="23"/>
  <c r="C44" i="23" s="1"/>
  <c r="E45" i="23"/>
  <c r="E51" i="23"/>
  <c r="D23" i="23"/>
  <c r="D24" i="23" s="1"/>
  <c r="D27" i="23"/>
  <c r="D28" i="23" s="1"/>
  <c r="D35" i="23"/>
  <c r="D36" i="23" s="1"/>
  <c r="D39" i="23"/>
  <c r="D40" i="23" s="1"/>
  <c r="D43" i="23"/>
  <c r="D44" i="23" s="1"/>
  <c r="D49" i="23"/>
  <c r="D50" i="23" s="1"/>
  <c r="Q6" i="24"/>
  <c r="D12" i="22"/>
  <c r="E12" i="22"/>
  <c r="F12" i="22"/>
  <c r="G12" i="22"/>
  <c r="G15" i="22" s="1"/>
  <c r="C12" i="22"/>
  <c r="C15" i="22" s="1"/>
  <c r="F53" i="22"/>
  <c r="G55" i="22"/>
  <c r="E53" i="22"/>
  <c r="D55" i="22"/>
  <c r="C55" i="22"/>
  <c r="D49" i="22"/>
  <c r="G49" i="22"/>
  <c r="E47" i="22"/>
  <c r="C49" i="22"/>
  <c r="F44" i="22"/>
  <c r="D44" i="22"/>
  <c r="G44" i="22"/>
  <c r="F42" i="22"/>
  <c r="E42" i="22"/>
  <c r="C44" i="22"/>
  <c r="F40" i="22"/>
  <c r="G40" i="22"/>
  <c r="F38" i="22"/>
  <c r="E38" i="22"/>
  <c r="C40" i="22"/>
  <c r="F34" i="22"/>
  <c r="G36" i="22"/>
  <c r="E34" i="22"/>
  <c r="D36" i="22"/>
  <c r="C36" i="22"/>
  <c r="D31" i="22"/>
  <c r="G31" i="22"/>
  <c r="E29" i="22"/>
  <c r="C31" i="22"/>
  <c r="F26" i="22"/>
  <c r="D26" i="22"/>
  <c r="G26" i="22"/>
  <c r="F24" i="22"/>
  <c r="E24" i="22"/>
  <c r="C26" i="22"/>
  <c r="F21" i="22"/>
  <c r="G21" i="22"/>
  <c r="F19" i="22"/>
  <c r="E19" i="22"/>
  <c r="C21" i="22"/>
  <c r="E23" i="24" l="1"/>
  <c r="C12" i="24"/>
  <c r="G49" i="23"/>
  <c r="C35" i="23"/>
  <c r="C36" i="23" s="1"/>
  <c r="E52" i="24"/>
  <c r="G23" i="24"/>
  <c r="G24" i="24" s="1"/>
  <c r="G25" i="24" s="1"/>
  <c r="G18" i="24"/>
  <c r="G19" i="24" s="1"/>
  <c r="G20" i="24" s="1"/>
  <c r="D23" i="24"/>
  <c r="D52" i="24"/>
  <c r="D55" i="24" s="1"/>
  <c r="E37" i="24"/>
  <c r="E38" i="24" s="1"/>
  <c r="E39" i="24" s="1"/>
  <c r="E18" i="24"/>
  <c r="E21" i="24" s="1"/>
  <c r="D46" i="24"/>
  <c r="E33" i="24"/>
  <c r="E36" i="24" s="1"/>
  <c r="C46" i="24"/>
  <c r="C47" i="24" s="1"/>
  <c r="C48" i="24" s="1"/>
  <c r="D28" i="24"/>
  <c r="D29" i="24" s="1"/>
  <c r="D30" i="24" s="1"/>
  <c r="E46" i="24"/>
  <c r="E28" i="24"/>
  <c r="E31" i="24" s="1"/>
  <c r="C33" i="24"/>
  <c r="C34" i="24" s="1"/>
  <c r="C35" i="24" s="1"/>
  <c r="C37" i="24"/>
  <c r="C40" i="24" s="1"/>
  <c r="G28" i="24"/>
  <c r="G46" i="24"/>
  <c r="G49" i="24" s="1"/>
  <c r="D37" i="24"/>
  <c r="D40" i="24" s="1"/>
  <c r="G41" i="24"/>
  <c r="G44" i="24" s="1"/>
  <c r="C28" i="24"/>
  <c r="F52" i="24"/>
  <c r="F53" i="24" s="1"/>
  <c r="F54" i="24" s="1"/>
  <c r="F33" i="24"/>
  <c r="F36" i="24" s="1"/>
  <c r="C41" i="24"/>
  <c r="C42" i="24" s="1"/>
  <c r="C43" i="24" s="1"/>
  <c r="D18" i="24"/>
  <c r="D21" i="24" s="1"/>
  <c r="F28" i="24"/>
  <c r="F29" i="24" s="1"/>
  <c r="F30" i="24" s="1"/>
  <c r="F23" i="24"/>
  <c r="F24" i="24" s="1"/>
  <c r="F25" i="24" s="1"/>
  <c r="F41" i="24"/>
  <c r="F42" i="24" s="1"/>
  <c r="F43" i="24" s="1"/>
  <c r="F37" i="24"/>
  <c r="G37" i="24"/>
  <c r="G40" i="24" s="1"/>
  <c r="C18" i="24"/>
  <c r="C19" i="24" s="1"/>
  <c r="C20" i="24" s="1"/>
  <c r="F18" i="24"/>
  <c r="F19" i="24" s="1"/>
  <c r="F20" i="24" s="1"/>
  <c r="C23" i="24"/>
  <c r="C26" i="24" s="1"/>
  <c r="D41" i="24"/>
  <c r="D44" i="24" s="1"/>
  <c r="D33" i="24"/>
  <c r="D34" i="24" s="1"/>
  <c r="D35" i="24" s="1"/>
  <c r="E41" i="24"/>
  <c r="E44" i="24" s="1"/>
  <c r="G33" i="24"/>
  <c r="C52" i="24"/>
  <c r="C55" i="24" s="1"/>
  <c r="F46" i="24"/>
  <c r="F47" i="24" s="1"/>
  <c r="F48" i="24" s="1"/>
  <c r="G52" i="24"/>
  <c r="G53" i="24" s="1"/>
  <c r="G54" i="24" s="1"/>
  <c r="C31" i="23"/>
  <c r="C32" i="23" s="1"/>
  <c r="E25" i="23"/>
  <c r="G28" i="23"/>
  <c r="G43" i="23"/>
  <c r="G44" i="23" s="1"/>
  <c r="C49" i="23"/>
  <c r="C50" i="23" s="1"/>
  <c r="E12" i="23"/>
  <c r="E12" i="24"/>
  <c r="E15" i="24" s="1"/>
  <c r="E13" i="22"/>
  <c r="E14" i="22" s="1"/>
  <c r="F43" i="23"/>
  <c r="F44" i="23" s="1"/>
  <c r="F45" i="23"/>
  <c r="C15" i="24"/>
  <c r="C12" i="23"/>
  <c r="D15" i="22"/>
  <c r="D12" i="24"/>
  <c r="D13" i="24" s="1"/>
  <c r="D14" i="24" s="1"/>
  <c r="D12" i="23"/>
  <c r="D13" i="22"/>
  <c r="D14" i="22" s="1"/>
  <c r="G50" i="23"/>
  <c r="D31" i="23"/>
  <c r="D32" i="23" s="1"/>
  <c r="D19" i="23"/>
  <c r="D20" i="23" s="1"/>
  <c r="F29" i="23"/>
  <c r="F27" i="23"/>
  <c r="F28" i="23" s="1"/>
  <c r="G12" i="24"/>
  <c r="G13" i="24" s="1"/>
  <c r="G14" i="24" s="1"/>
  <c r="G12" i="23"/>
  <c r="G13" i="22"/>
  <c r="G14" i="22" s="1"/>
  <c r="G31" i="23"/>
  <c r="G32" i="23" s="1"/>
  <c r="F41" i="23"/>
  <c r="F39" i="23"/>
  <c r="F40" i="23" s="1"/>
  <c r="F12" i="23"/>
  <c r="F12" i="24"/>
  <c r="F15" i="24" s="1"/>
  <c r="F13" i="22"/>
  <c r="F14" i="22" s="1"/>
  <c r="C19" i="23"/>
  <c r="C20" i="23" s="1"/>
  <c r="F23" i="23"/>
  <c r="F24" i="23" s="1"/>
  <c r="F25" i="23"/>
  <c r="E26" i="24"/>
  <c r="E24" i="24"/>
  <c r="E25" i="24" s="1"/>
  <c r="F40" i="24"/>
  <c r="F38" i="24"/>
  <c r="F39" i="24" s="1"/>
  <c r="C24" i="24"/>
  <c r="C25" i="24" s="1"/>
  <c r="E34" i="24"/>
  <c r="E35" i="24" s="1"/>
  <c r="D47" i="24"/>
  <c r="D48" i="24" s="1"/>
  <c r="D49" i="24"/>
  <c r="C29" i="24"/>
  <c r="C30" i="24" s="1"/>
  <c r="C31" i="24"/>
  <c r="E47" i="24"/>
  <c r="E48" i="24" s="1"/>
  <c r="E49" i="24"/>
  <c r="E29" i="24"/>
  <c r="E30" i="24" s="1"/>
  <c r="D24" i="24"/>
  <c r="D25" i="24" s="1"/>
  <c r="D26" i="24"/>
  <c r="G34" i="24"/>
  <c r="G35" i="24" s="1"/>
  <c r="G36" i="24"/>
  <c r="D19" i="24"/>
  <c r="D20" i="24" s="1"/>
  <c r="D53" i="24"/>
  <c r="D54" i="24" s="1"/>
  <c r="G47" i="24"/>
  <c r="G48" i="24" s="1"/>
  <c r="G29" i="24"/>
  <c r="G30" i="24" s="1"/>
  <c r="G31" i="24"/>
  <c r="D24" i="22"/>
  <c r="D25" i="22" s="1"/>
  <c r="F31" i="22"/>
  <c r="F35" i="22"/>
  <c r="D42" i="22"/>
  <c r="D43" i="22" s="1"/>
  <c r="F49" i="22"/>
  <c r="F54" i="22"/>
  <c r="D19" i="22"/>
  <c r="D20" i="22" s="1"/>
  <c r="D38" i="22"/>
  <c r="D39" i="22" s="1"/>
  <c r="F15" i="22"/>
  <c r="F20" i="22"/>
  <c r="D21" i="22"/>
  <c r="D29" i="22"/>
  <c r="D30" i="22" s="1"/>
  <c r="F36" i="22"/>
  <c r="F39" i="22"/>
  <c r="D40" i="22"/>
  <c r="D47" i="22"/>
  <c r="D48" i="22" s="1"/>
  <c r="F55" i="22"/>
  <c r="F25" i="22"/>
  <c r="F29" i="22"/>
  <c r="F30" i="22" s="1"/>
  <c r="D34" i="22"/>
  <c r="D35" i="22" s="1"/>
  <c r="F43" i="22"/>
  <c r="F47" i="22"/>
  <c r="F48" i="22" s="1"/>
  <c r="D53" i="22"/>
  <c r="D54" i="22" s="1"/>
  <c r="E20" i="22"/>
  <c r="E25" i="22"/>
  <c r="E30" i="22"/>
  <c r="E35" i="22"/>
  <c r="E39" i="22"/>
  <c r="E43" i="22"/>
  <c r="E48" i="22"/>
  <c r="E54" i="22"/>
  <c r="C13" i="22"/>
  <c r="C14" i="22" s="1"/>
  <c r="E15" i="22"/>
  <c r="C19" i="22"/>
  <c r="C20" i="22" s="1"/>
  <c r="G19" i="22"/>
  <c r="G20" i="22" s="1"/>
  <c r="E21" i="22"/>
  <c r="C24" i="22"/>
  <c r="C25" i="22" s="1"/>
  <c r="G24" i="22"/>
  <c r="G25" i="22" s="1"/>
  <c r="E26" i="22"/>
  <c r="C29" i="22"/>
  <c r="C30" i="22" s="1"/>
  <c r="G29" i="22"/>
  <c r="G30" i="22" s="1"/>
  <c r="E31" i="22"/>
  <c r="C34" i="22"/>
  <c r="C35" i="22" s="1"/>
  <c r="G34" i="22"/>
  <c r="G35" i="22" s="1"/>
  <c r="E36" i="22"/>
  <c r="C38" i="22"/>
  <c r="C39" i="22" s="1"/>
  <c r="G38" i="22"/>
  <c r="G39" i="22" s="1"/>
  <c r="E40" i="22"/>
  <c r="C42" i="22"/>
  <c r="C43" i="22" s="1"/>
  <c r="G42" i="22"/>
  <c r="G43" i="22" s="1"/>
  <c r="E44" i="22"/>
  <c r="C47" i="22"/>
  <c r="C48" i="22" s="1"/>
  <c r="G47" i="22"/>
  <c r="G48" i="22" s="1"/>
  <c r="E49" i="22"/>
  <c r="C53" i="22"/>
  <c r="C54" i="22" s="1"/>
  <c r="G53" i="22"/>
  <c r="G54" i="22" s="1"/>
  <c r="E55" i="22"/>
  <c r="C36" i="24" l="1"/>
  <c r="F49" i="24"/>
  <c r="F34" i="24"/>
  <c r="F35" i="24" s="1"/>
  <c r="G38" i="24"/>
  <c r="G39" i="24" s="1"/>
  <c r="D38" i="24"/>
  <c r="D39" i="24" s="1"/>
  <c r="D36" i="24"/>
  <c r="G26" i="24"/>
  <c r="C49" i="24"/>
  <c r="C21" i="24"/>
  <c r="E40" i="24"/>
  <c r="F21" i="24"/>
  <c r="F31" i="24"/>
  <c r="C53" i="24"/>
  <c r="C54" i="24" s="1"/>
  <c r="F26" i="24"/>
  <c r="G21" i="24"/>
  <c r="C44" i="24"/>
  <c r="G42" i="24"/>
  <c r="G43" i="24" s="1"/>
  <c r="D42" i="24"/>
  <c r="D43" i="24" s="1"/>
  <c r="F55" i="24"/>
  <c r="E42" i="24"/>
  <c r="E43" i="24" s="1"/>
  <c r="F44" i="24"/>
  <c r="E19" i="24"/>
  <c r="E20" i="24" s="1"/>
  <c r="G55" i="24"/>
  <c r="C38" i="24"/>
  <c r="C39" i="24" s="1"/>
  <c r="D31" i="24"/>
  <c r="E55" i="24"/>
  <c r="E53" i="24"/>
  <c r="E54" i="24" s="1"/>
  <c r="D15" i="24"/>
  <c r="F13" i="24"/>
  <c r="F14" i="24" s="1"/>
  <c r="D15" i="23"/>
  <c r="D13" i="23"/>
  <c r="D14" i="23" s="1"/>
  <c r="C13" i="24"/>
  <c r="C14" i="24" s="1"/>
  <c r="G15" i="24"/>
  <c r="E13" i="24"/>
  <c r="E14" i="24" s="1"/>
  <c r="E13" i="23"/>
  <c r="E14" i="23" s="1"/>
  <c r="E15" i="23"/>
  <c r="F15" i="23"/>
  <c r="F13" i="23"/>
  <c r="F14" i="23" s="1"/>
  <c r="G15" i="23"/>
  <c r="G13" i="23"/>
  <c r="G14" i="23" s="1"/>
  <c r="C15" i="23"/>
  <c r="C13" i="23"/>
  <c r="C14" i="23" s="1"/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D55" i="20" s="1"/>
  <c r="C52" i="20"/>
  <c r="C55" i="20" s="1"/>
  <c r="G46" i="20"/>
  <c r="F46" i="20"/>
  <c r="F47" i="20" s="1"/>
  <c r="E46" i="20"/>
  <c r="D46" i="20"/>
  <c r="C46" i="20"/>
  <c r="C49" i="20" s="1"/>
  <c r="F53" i="20"/>
  <c r="D49" i="20"/>
  <c r="G49" i="20"/>
  <c r="F49" i="20"/>
  <c r="G41" i="20"/>
  <c r="F41" i="20"/>
  <c r="E41" i="20"/>
  <c r="E44" i="20" s="1"/>
  <c r="D41" i="20"/>
  <c r="C41" i="20"/>
  <c r="C42" i="20" s="1"/>
  <c r="C43" i="20" s="1"/>
  <c r="F44" i="20"/>
  <c r="G42" i="20"/>
  <c r="G43" i="20" s="1"/>
  <c r="G44" i="20"/>
  <c r="F42" i="20"/>
  <c r="F43" i="20" s="1"/>
  <c r="G37" i="20"/>
  <c r="G38" i="20" s="1"/>
  <c r="G39" i="20" s="1"/>
  <c r="F37" i="20"/>
  <c r="F40" i="20" s="1"/>
  <c r="E37" i="20"/>
  <c r="E38" i="20" s="1"/>
  <c r="D37" i="20"/>
  <c r="C37" i="20"/>
  <c r="C40" i="20" s="1"/>
  <c r="D38" i="20"/>
  <c r="G33" i="20"/>
  <c r="G36" i="20" s="1"/>
  <c r="F33" i="20"/>
  <c r="F36" i="20" s="1"/>
  <c r="E33" i="20"/>
  <c r="E34" i="20" s="1"/>
  <c r="D33" i="20"/>
  <c r="D34" i="20" s="1"/>
  <c r="C33" i="20"/>
  <c r="C36" i="20" s="1"/>
  <c r="G34" i="20"/>
  <c r="G35" i="20" s="1"/>
  <c r="C34" i="20"/>
  <c r="C35" i="20" s="1"/>
  <c r="G28" i="20"/>
  <c r="F28" i="20"/>
  <c r="F31" i="20" s="1"/>
  <c r="E28" i="20"/>
  <c r="E29" i="20" s="1"/>
  <c r="D28" i="20"/>
  <c r="C28" i="20"/>
  <c r="C29" i="20" s="1"/>
  <c r="C30" i="20" s="1"/>
  <c r="G31" i="20"/>
  <c r="D29" i="20"/>
  <c r="D30" i="20" s="1"/>
  <c r="G29" i="20"/>
  <c r="G30" i="20" s="1"/>
  <c r="D31" i="20"/>
  <c r="G23" i="20"/>
  <c r="G24" i="20" s="1"/>
  <c r="G25" i="20" s="1"/>
  <c r="F23" i="20"/>
  <c r="F26" i="20" s="1"/>
  <c r="E23" i="20"/>
  <c r="E24" i="20" s="1"/>
  <c r="D23" i="20"/>
  <c r="C23" i="20"/>
  <c r="C26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D12" i="20"/>
  <c r="C13" i="20"/>
  <c r="C14" i="20" s="1"/>
  <c r="E15" i="20"/>
  <c r="E13" i="20"/>
  <c r="C15" i="20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38" i="20" l="1"/>
  <c r="C39" i="20" s="1"/>
  <c r="G26" i="20"/>
  <c r="G40" i="20"/>
  <c r="E42" i="20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E14" i="20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3" i="17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 s="1"/>
  <c r="E48" i="15"/>
  <c r="E51" i="15" s="1"/>
  <c r="D48" i="15"/>
  <c r="C48" i="15"/>
  <c r="C49" i="15" s="1"/>
  <c r="G42" i="15"/>
  <c r="G43" i="15"/>
  <c r="G44" i="15" s="1"/>
  <c r="F42" i="15"/>
  <c r="F45" i="15" s="1"/>
  <c r="E42" i="15"/>
  <c r="E45" i="15" s="1"/>
  <c r="D42" i="15"/>
  <c r="C42" i="15"/>
  <c r="C43" i="15" s="1"/>
  <c r="C44" i="15" s="1"/>
  <c r="G38" i="15"/>
  <c r="G39" i="15" s="1"/>
  <c r="F38" i="15"/>
  <c r="F39" i="15" s="1"/>
  <c r="E38" i="15"/>
  <c r="E39" i="15" s="1"/>
  <c r="E40" i="15" s="1"/>
  <c r="D38" i="15"/>
  <c r="C38" i="15"/>
  <c r="G34" i="15"/>
  <c r="G37" i="15" s="1"/>
  <c r="F34" i="15"/>
  <c r="F35" i="15" s="1"/>
  <c r="F36" i="15" s="1"/>
  <c r="E34" i="15"/>
  <c r="D34" i="15"/>
  <c r="D37" i="15" s="1"/>
  <c r="C34" i="15"/>
  <c r="C35" i="15" s="1"/>
  <c r="G30" i="15"/>
  <c r="G31" i="15" s="1"/>
  <c r="F30" i="15"/>
  <c r="F31" i="15" s="1"/>
  <c r="E30" i="15"/>
  <c r="E31" i="15" s="1"/>
  <c r="D30" i="15"/>
  <c r="C30" i="15"/>
  <c r="C31" i="15" s="1"/>
  <c r="G26" i="15"/>
  <c r="G29" i="15" s="1"/>
  <c r="F26" i="15"/>
  <c r="F27" i="15" s="1"/>
  <c r="E26" i="15"/>
  <c r="E29" i="15" s="1"/>
  <c r="D26" i="15"/>
  <c r="D29" i="15" s="1"/>
  <c r="C26" i="15"/>
  <c r="C27" i="15" s="1"/>
  <c r="C28" i="15" s="1"/>
  <c r="G22" i="15"/>
  <c r="G25" i="15" s="1"/>
  <c r="F22" i="15"/>
  <c r="F23" i="15" s="1"/>
  <c r="F24" i="15" s="1"/>
  <c r="E22" i="15"/>
  <c r="E23" i="15" s="1"/>
  <c r="E24" i="15" s="1"/>
  <c r="D22" i="15"/>
  <c r="C22" i="15"/>
  <c r="C23" i="15" s="1"/>
  <c r="C24" i="15" s="1"/>
  <c r="G18" i="15"/>
  <c r="F18" i="15"/>
  <c r="F19" i="15"/>
  <c r="F20" i="15" s="1"/>
  <c r="E18" i="15"/>
  <c r="D18" i="15"/>
  <c r="C18" i="15"/>
  <c r="C19" i="15" s="1"/>
  <c r="G12" i="15"/>
  <c r="G13" i="15" s="1"/>
  <c r="F12" i="15"/>
  <c r="F13" i="15"/>
  <c r="E12" i="15"/>
  <c r="E13" i="15" s="1"/>
  <c r="D12" i="15"/>
  <c r="C12" i="15"/>
  <c r="C13" i="15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33" i="15"/>
  <c r="D41" i="15"/>
  <c r="D45" i="15"/>
  <c r="F49" i="15"/>
  <c r="F50" i="15" s="1"/>
  <c r="D51" i="15"/>
  <c r="D13" i="15"/>
  <c r="D14" i="15" s="1"/>
  <c r="D19" i="15"/>
  <c r="D31" i="15"/>
  <c r="D32" i="15" s="1"/>
  <c r="D35" i="15"/>
  <c r="D36" i="15" s="1"/>
  <c r="D39" i="15"/>
  <c r="D40" i="15" s="1"/>
  <c r="D43" i="15"/>
  <c r="D44" i="15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1" i="15"/>
  <c r="F25" i="15"/>
  <c r="F33" i="15"/>
  <c r="F37" i="15"/>
  <c r="C39" i="15"/>
  <c r="C40" i="15" s="1"/>
  <c r="C15" i="15"/>
  <c r="C21" i="15"/>
  <c r="C20" i="15"/>
  <c r="G19" i="15"/>
  <c r="C25" i="15"/>
  <c r="C29" i="15"/>
  <c r="G27" i="15"/>
  <c r="G28" i="15" s="1"/>
  <c r="C33" i="15"/>
  <c r="C37" i="15"/>
  <c r="C36" i="15"/>
  <c r="G35" i="15"/>
  <c r="G36" i="15" s="1"/>
  <c r="C41" i="15"/>
  <c r="G41" i="15"/>
  <c r="G40" i="15"/>
  <c r="C45" i="15"/>
  <c r="G45" i="15"/>
  <c r="C51" i="15"/>
  <c r="F14" i="15"/>
  <c r="F43" i="15"/>
  <c r="E41" i="15" l="1"/>
  <c r="F32" i="15"/>
  <c r="F29" i="15"/>
  <c r="E25" i="15"/>
  <c r="G33" i="15"/>
  <c r="E43" i="15"/>
  <c r="E44" i="15" s="1"/>
  <c r="E49" i="15"/>
  <c r="E50" i="15" s="1"/>
  <c r="E27" i="15"/>
  <c r="E28" i="15" s="1"/>
  <c r="F28" i="15"/>
  <c r="C32" i="15"/>
  <c r="G23" i="15"/>
  <c r="G24" i="15" s="1"/>
  <c r="D27" i="15"/>
  <c r="D28" i="15" s="1"/>
  <c r="G15" i="15"/>
  <c r="G19" i="10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19" i="15"/>
  <c r="E20" i="15" s="1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<sst xmlns="http://schemas.openxmlformats.org/spreadsheetml/2006/main" count="1571" uniqueCount="86">
  <si>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</si>
  <si>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</si>
  <si>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</si>
  <si>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</si>
  <si>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</si>
  <si>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</si>
  <si>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</si>
  <si>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</si>
  <si>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</si>
  <si>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</si>
  <si>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</si>
  <si>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</si>
  <si>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</si>
  <si>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</si>
  <si>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</si>
  <si>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</si>
  <si>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</si>
  <si>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</si>
  <si>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</si>
  <si>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</si>
  <si>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</si>
  <si>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</si>
  <si>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</si>
  <si>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</si>
  <si>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</si>
  <si>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</si>
  <si>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</si>
  <si>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</si>
  <si>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</si>
  <si>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</si>
  <si>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</si>
  <si>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</si>
  <si>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</si>
  <si>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</si>
  <si>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</si>
  <si>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</si>
  <si>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</si>
  <si>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</si>
  <si>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</si>
  <si>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</si>
  <si>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</si>
  <si>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</si>
  <si>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</si>
  <si>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</si>
  <si>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</si>
  <si>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</si>
  <si>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</si>
  <si>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</si>
  <si>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</si>
  <si>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</si>
  <si>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</si>
  <si>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</si>
  <si>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</si>
  <si>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</si>
  <si>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</si>
  <si>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</si>
  <si>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</si>
  <si>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</si>
  <si>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</si>
  <si>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</si>
  <si>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</si>
  <si>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</si>
  <si>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</si>
  <si>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</si>
  <si>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</si>
  <si>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</si>
  <si>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</si>
  <si>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</si>
  <si>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</si>
  <si>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</si>
  <si>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</si>
  <si>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</si>
  <si>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</si>
  <si>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</si>
  <si>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</si>
  <si>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</si>
  <si>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</si>
  <si>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</si>
  <si>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</si>
  <si>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</si>
  <si>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</si>
  <si>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</si>
  <si>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</si>
  <si>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</si>
  <si>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Kitteltillæg okt 2017</t>
  </si>
  <si>
    <t>Løn gældende pr. 1. oktober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</si>
</sst>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00"/>
    <numFmt numFmtId="166" formatCode="_(* #,##0.00000_);_(* \(#,##0.00000\);_(* &quot;-&quot;??_);_(@_)"/>
    <numFmt numFmtId="167" formatCode="0.000000%"/>
  </numFmts>
  <fonts count="9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7" fillId="0" borderId="0" xfId="0" applyFont="1"/>
    <xf numFmtId="167" fontId="0" fillId="0" borderId="0" xfId="0" applyNumberFormat="1"/>
    <xf numFmtId="0" fontId="8" fillId="0" borderId="0" xfId="0" applyFont="1"/>
    <xf numFmtId="2" fontId="8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C12" sqref="C12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C12" sqref="C12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68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Q5" sqref="Q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8" x14ac:dyDescent="0.2">
      <c r="A1" s="3" t="s">
        <v>74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32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20815.231675026549</v>
      </c>
      <c r="D12" s="6">
        <f>(('Løntabel januar 2017'!D12/37*$K$4))+($Q$5*((37-$K$4)/37))</f>
        <v>21155.554700113509</v>
      </c>
      <c r="E12" s="6">
        <f>(('Løntabel januar 2017'!E12/37*$K$4))+($Q$5*((37-$K$4)/37))</f>
        <v>21391.177577000002</v>
      </c>
      <c r="F12" s="6">
        <f>(('Løntabel januar 2017'!F12/37*$K$4))+($Q$5*((37-$K$4)/37))</f>
        <v>21731.51031669708</v>
      </c>
      <c r="G12" s="6">
        <f>(('Løntabel januar 2017'!G12/37*$K$4))+($Q$5*((37-$K$4)/37))</f>
        <v>21967.143099014113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1144.8377421264602</v>
      </c>
      <c r="D13" s="7">
        <f>D12*$D$5</f>
        <v>1163.5555085062431</v>
      </c>
      <c r="E13" s="7">
        <f>E12*$D$5</f>
        <v>1176.5147667350002</v>
      </c>
      <c r="F13" s="7">
        <f>F12*$D$5</f>
        <v>1195.2330674183395</v>
      </c>
      <c r="G13" s="7">
        <f>G12*$D$5</f>
        <v>1208.1928704457762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19670.39393290009</v>
      </c>
      <c r="D14" s="7">
        <f>D12-D13</f>
        <v>19991.999191607265</v>
      </c>
      <c r="E14" s="7">
        <f>E12-E13</f>
        <v>20214.662810265003</v>
      </c>
      <c r="F14" s="7">
        <f>F12-F13</f>
        <v>20536.277249278741</v>
      </c>
      <c r="G14" s="7">
        <f>G12-G13</f>
        <v>20758.950228568337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2289.6754842529203</v>
      </c>
      <c r="D15" s="7">
        <f>D12*$D$6</f>
        <v>2327.1110170124862</v>
      </c>
      <c r="E15" s="7">
        <f>E12*$D$6</f>
        <v>2353.0295334700004</v>
      </c>
      <c r="F15" s="7">
        <f>F12*$D$6</f>
        <v>2390.466134836679</v>
      </c>
      <c r="G15" s="7">
        <f>G12*$D$6</f>
        <v>2416.3857408915524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22463.343753686353</v>
      </c>
      <c r="D18" s="6">
        <f>(('Løntabel januar 2017'!D18/37)*$K$4)+($Q$5*((37-$K$4)/37))</f>
        <v>22801.571257534859</v>
      </c>
      <c r="E18" s="6">
        <f>(('Løntabel januar 2017'!E18/37)*$K$4)+($Q$5*((37-$K$4)/37))</f>
        <v>23035.772085982931</v>
      </c>
      <c r="F18" s="6">
        <f>(('Løntabel januar 2017'!F18/37)*$K$4)+($Q$5*((37-$K$4)/37))</f>
        <v>23373.999589831437</v>
      </c>
      <c r="G18" s="6">
        <f>(('Løntabel januar 2017'!G18/37)*$K$4)+($Q$5*((37-$K$4)/37))</f>
        <v>23608.109633216216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1235.4839064527494</v>
      </c>
      <c r="D19" s="7">
        <f>D18*$D$5</f>
        <v>1254.0864191644173</v>
      </c>
      <c r="E19" s="7">
        <f>E18*$D$5</f>
        <v>1266.9674647290612</v>
      </c>
      <c r="F19" s="7">
        <f>F18*$D$5</f>
        <v>1285.569977440729</v>
      </c>
      <c r="G19" s="7">
        <f>G18*$D$5</f>
        <v>1298.4460298268918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21227.859847233605</v>
      </c>
      <c r="D20" s="7">
        <f>D18-D19</f>
        <v>21547.484838370441</v>
      </c>
      <c r="E20" s="7">
        <f>E18-E19</f>
        <v>21768.804621253868</v>
      </c>
      <c r="F20" s="7">
        <f>F18-F19</f>
        <v>22088.429612390708</v>
      </c>
      <c r="G20" s="7">
        <f>G18-G19</f>
        <v>22309.663603389323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2470.9678129054987</v>
      </c>
      <c r="D21" s="7">
        <f>D18*$D$6</f>
        <v>2508.1728383288346</v>
      </c>
      <c r="E21" s="7">
        <f>E18*$D$6</f>
        <v>2533.9349294581225</v>
      </c>
      <c r="F21" s="7">
        <f>F18*$D$6</f>
        <v>2571.1399548814579</v>
      </c>
      <c r="G21" s="7">
        <f>G18*$D$6</f>
        <v>2596.8920596537837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22824.854827444156</v>
      </c>
      <c r="D23" s="6">
        <f>(('Løntabel januar 2017'!D23/37)*$K$4)+($Q$5*((37-$K$4)/37))</f>
        <v>23152.495419021478</v>
      </c>
      <c r="E23" s="6">
        <f>(('Løntabel januar 2017'!E23/37)*$K$4)+($Q$5*((37-$K$4)/37))</f>
        <v>23379.297819146595</v>
      </c>
      <c r="F23" s="6">
        <f>(('Løntabel januar 2017'!F23/37)*$K$4)+($Q$5*((37-$K$4)/37))</f>
        <v>23707.109796848647</v>
      </c>
      <c r="G23" s="6">
        <f>(('Løntabel januar 2017'!G23/37)*$K$4)+($Q$5*((37-$K$4)/37))</f>
        <v>23933.903098954175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1255.3670155094287</v>
      </c>
      <c r="D24" s="7">
        <f>D23*$D$5</f>
        <v>1273.3872480461812</v>
      </c>
      <c r="E24" s="7">
        <f>E23*$D$5</f>
        <v>1285.8613800530627</v>
      </c>
      <c r="F24" s="7">
        <f>F23*$D$5</f>
        <v>1303.8910388266756</v>
      </c>
      <c r="G24" s="7">
        <f>G23*$D$5</f>
        <v>1316.3646704424796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21569.487811934727</v>
      </c>
      <c r="D25" s="7">
        <f>D23-D24</f>
        <v>21879.108170975298</v>
      </c>
      <c r="E25" s="7">
        <f>E23-E24</f>
        <v>22093.436439093533</v>
      </c>
      <c r="F25" s="7">
        <f>F23-F24</f>
        <v>22403.218758021972</v>
      </c>
      <c r="G25" s="7">
        <f>G23-G24</f>
        <v>22617.538428511696</v>
      </c>
      <c r="I25" s="8"/>
      <c r="L25" s="16"/>
    </row>
    <row r="26" spans="1:12" x14ac:dyDescent="0.2">
      <c r="A26" s="2"/>
      <c r="B26" s="2" t="s">
        <v>10</v>
      </c>
      <c r="C26" s="7">
        <f>C23*$D$6</f>
        <v>2510.7340310188574</v>
      </c>
      <c r="D26" s="7">
        <f>D23*$D$6</f>
        <v>2546.7744960923624</v>
      </c>
      <c r="E26" s="7">
        <f>E23*$D$6</f>
        <v>2571.7227601061254</v>
      </c>
      <c r="F26" s="7">
        <f>F23*$D$6</f>
        <v>2607.7820776533513</v>
      </c>
      <c r="G26" s="7">
        <f>G23*$D$6</f>
        <v>2632.7293408849591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23194.680780001057</v>
      </c>
      <c r="D28" s="6">
        <f>(('Løntabel januar 2017'!D28/37)*$K$4)+($Q$5*((37-$K$4)/37))</f>
        <v>23511.142585041351</v>
      </c>
      <c r="E28" s="6">
        <f>(('Løntabel januar 2017'!E28/37)*$K$4)+($Q$5*((37-$K$4)/37))</f>
        <v>23730.118628848646</v>
      </c>
      <c r="F28" s="6">
        <f>(('Løntabel januar 2017'!F28/37)*$K$4)+($Q$5*((37-$K$4)/37))</f>
        <v>24046.511951209242</v>
      </c>
      <c r="G28" s="6">
        <f>(('Løntabel januar 2017'!G28/37)*$K$4)+($Q$5*((37-$K$4)/37))</f>
        <v>24265.49588320982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1275.7074429000581</v>
      </c>
      <c r="D29" s="7">
        <f>D28*$D$5</f>
        <v>1293.1128421772744</v>
      </c>
      <c r="E29" s="7">
        <f>E28*$D$5</f>
        <v>1305.1565245866755</v>
      </c>
      <c r="F29" s="7">
        <f>F28*$D$5</f>
        <v>1322.5581573165084</v>
      </c>
      <c r="G29" s="7">
        <f>G28*$D$5</f>
        <v>1334.60227357654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21918.973337101001</v>
      </c>
      <c r="D30" s="7">
        <f>D28-D29</f>
        <v>22218.029742864077</v>
      </c>
      <c r="E30" s="7">
        <f>E28-E29</f>
        <v>22424.962104261969</v>
      </c>
      <c r="F30" s="7">
        <f>F28-F29</f>
        <v>22723.953793892735</v>
      </c>
      <c r="G30" s="7">
        <f>G28-G29</f>
        <v>22930.89360963328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2551.4148858001163</v>
      </c>
      <c r="D31" s="7">
        <f>D28*$D$6</f>
        <v>2586.2256843545488</v>
      </c>
      <c r="E31" s="7">
        <f>E28*$D$6</f>
        <v>2610.3130491733509</v>
      </c>
      <c r="F31" s="7">
        <f>F28*$D$6</f>
        <v>2645.1163146330168</v>
      </c>
      <c r="G31" s="7">
        <f>G28*$D$6</f>
        <v>2669.2045471530801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23959.620990440701</v>
      </c>
      <c r="D33" s="6">
        <f>(('Løntabel januar 2017'!D33/37)*$K$4)+($Q$5*((37-$K$4)/37))</f>
        <v>24250.956778260308</v>
      </c>
      <c r="E33" s="6">
        <f>(('Løntabel januar 2017'!E33/37)*$K$4)+($Q$5*((37-$K$4)/37))</f>
        <v>24452.633161164726</v>
      </c>
      <c r="F33" s="6">
        <f>(('Løntabel januar 2017'!F33/37)*$K$4)+($Q$5*((37-$K$4)/37))</f>
        <v>24743.968948984329</v>
      </c>
      <c r="G33" s="6">
        <f>(('Løntabel januar 2017'!G33/37)*$K$4)+($Q$5*((37-$K$4)/37))</f>
        <v>24945.568961015731</v>
      </c>
      <c r="L33" t="s">
        <v>52</v>
      </c>
    </row>
    <row r="34" spans="1:12" x14ac:dyDescent="0.2">
      <c r="A34" s="2"/>
      <c r="B34" s="2" t="s">
        <v>8</v>
      </c>
      <c r="C34" s="7">
        <f>C33*$D$5</f>
        <v>1317.7791544742386</v>
      </c>
      <c r="D34" s="7">
        <f>D33*$D$5</f>
        <v>1333.802622804317</v>
      </c>
      <c r="E34" s="7">
        <f>E33*$D$5</f>
        <v>1344.8948238640598</v>
      </c>
      <c r="F34" s="7">
        <f>F33*$D$5</f>
        <v>1360.9182921941381</v>
      </c>
      <c r="G34" s="7">
        <f>G33*$D$5</f>
        <v>1372.0062928558652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22641.841835966461</v>
      </c>
      <c r="D35" s="7">
        <f>D33-D34</f>
        <v>22917.154155455992</v>
      </c>
      <c r="E35" s="7">
        <f>E33-E34</f>
        <v>23107.738337300667</v>
      </c>
      <c r="F35" s="7">
        <f>F33-F34</f>
        <v>23383.05065679019</v>
      </c>
      <c r="G35" s="7">
        <f>G33-G34</f>
        <v>23573.562668159866</v>
      </c>
      <c r="L35" t="s">
        <v>46</v>
      </c>
    </row>
    <row r="36" spans="1:12" x14ac:dyDescent="0.2">
      <c r="A36" s="2"/>
      <c r="B36" s="2" t="s">
        <v>10</v>
      </c>
      <c r="C36" s="7">
        <f>C33*$D$6</f>
        <v>2635.5583089484771</v>
      </c>
      <c r="D36" s="7">
        <f>D33*$D$6</f>
        <v>2667.605245608634</v>
      </c>
      <c r="E36" s="7">
        <f>E33*$D$6</f>
        <v>2689.7896477281197</v>
      </c>
      <c r="F36" s="7">
        <f>F33*$D$6</f>
        <v>2721.8365843882762</v>
      </c>
      <c r="G36" s="7">
        <f>G33*$D$6</f>
        <v>2744.0125857117305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24354.993000019862</v>
      </c>
      <c r="D37" s="6">
        <f>(('Løntabel januar 2017'!D37/37)*$K$4)+($Q$5*((37-$K$4)/37))</f>
        <v>24632.543845260938</v>
      </c>
      <c r="E37" s="6">
        <f>(('Løntabel januar 2017'!E37/37)*$K$4)+($Q$5*((37-$K$4)/37))</f>
        <v>24824.645229961567</v>
      </c>
      <c r="F37" s="6">
        <f>(('Løntabel januar 2017'!F37/37)*$K$4)+($Q$5*((37-$K$4)/37))</f>
        <v>25102.119704329638</v>
      </c>
      <c r="G37" s="6">
        <f>(('Løntabel januar 2017'!G37/37)*$K$4)+($Q$5*((37-$K$4)/37))</f>
        <v>25294.297459903286</v>
      </c>
    </row>
    <row r="38" spans="1:12" x14ac:dyDescent="0.2">
      <c r="A38" s="2"/>
      <c r="B38" s="2" t="s">
        <v>8</v>
      </c>
      <c r="C38" s="7">
        <f>C37*$D$5</f>
        <v>1339.5246150010923</v>
      </c>
      <c r="D38" s="7">
        <f>D37*$D$5</f>
        <v>1354.7899114893517</v>
      </c>
      <c r="E38" s="7">
        <f>E37*$D$5</f>
        <v>1365.3554876478861</v>
      </c>
      <c r="F38" s="7">
        <f>F37*$D$5</f>
        <v>1380.6165837381302</v>
      </c>
      <c r="G38" s="7">
        <f>G37*$D$5</f>
        <v>1391.1863602946808</v>
      </c>
    </row>
    <row r="39" spans="1:12" x14ac:dyDescent="0.2">
      <c r="A39" s="2"/>
      <c r="B39" s="2" t="s">
        <v>9</v>
      </c>
      <c r="C39" s="7">
        <f>C37-C38</f>
        <v>23015.468385018768</v>
      </c>
      <c r="D39" s="7">
        <f>D37-D38</f>
        <v>23277.753933771586</v>
      </c>
      <c r="E39" s="7">
        <f>E37-E38</f>
        <v>23459.289742313682</v>
      </c>
      <c r="F39" s="7">
        <f>F37-F38</f>
        <v>23721.503120591507</v>
      </c>
      <c r="G39" s="7">
        <f>G37-G38</f>
        <v>23903.111099608606</v>
      </c>
    </row>
    <row r="40" spans="1:12" x14ac:dyDescent="0.2">
      <c r="A40" s="2"/>
      <c r="B40" s="2" t="s">
        <v>10</v>
      </c>
      <c r="C40" s="7">
        <f>C37*$D$6</f>
        <v>2679.0492300021847</v>
      </c>
      <c r="D40" s="7">
        <f>D37*$D$6</f>
        <v>2709.5798229787033</v>
      </c>
      <c r="E40" s="7">
        <f>E37*$D$6</f>
        <v>2730.7109752957722</v>
      </c>
      <c r="F40" s="7">
        <f>F37*$D$6</f>
        <v>2761.2331674762604</v>
      </c>
      <c r="G40" s="7">
        <f>G37*$D$6</f>
        <v>2782.3727205893615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24758.93323312973</v>
      </c>
      <c r="D41" s="6">
        <f>(('Løntabel januar 2017'!D41/37)*$K$4)+($Q$5*((37-$K$4)/37))</f>
        <v>25021.701175048813</v>
      </c>
      <c r="E41" s="6">
        <f>(('Løntabel januar 2017'!E41/37)*$K$4)+($Q$5*((37-$K$4)/37))</f>
        <v>25203.712058152832</v>
      </c>
      <c r="F41" s="6">
        <f>(('Løntabel januar 2017'!F41/37)*$K$4)+($Q$5*((37-$K$4)/37))</f>
        <v>25466.475593107112</v>
      </c>
      <c r="G41" s="6">
        <f>(('Løntabel januar 2017'!G41/37)*$K$4)+($Q$5*((37-$K$4)/37))</f>
        <v>25648.41010533812</v>
      </c>
    </row>
    <row r="42" spans="1:12" x14ac:dyDescent="0.2">
      <c r="A42" s="2"/>
      <c r="B42" s="2" t="s">
        <v>8</v>
      </c>
      <c r="C42" s="7">
        <f>C41*$D$5</f>
        <v>1361.7413278221352</v>
      </c>
      <c r="D42" s="7">
        <f>D41*$D$5</f>
        <v>1376.1935646276847</v>
      </c>
      <c r="E42" s="7">
        <f>E41*$D$5</f>
        <v>1386.2041631984057</v>
      </c>
      <c r="F42" s="7">
        <f>F41*$D$5</f>
        <v>1400.6561576208912</v>
      </c>
      <c r="G42" s="7">
        <f>G41*$D$5</f>
        <v>1410.6625557935965</v>
      </c>
    </row>
    <row r="43" spans="1:12" x14ac:dyDescent="0.2">
      <c r="A43" s="2"/>
      <c r="B43" s="2" t="s">
        <v>9</v>
      </c>
      <c r="C43" s="7">
        <f>C41-C42</f>
        <v>23397.191905307594</v>
      </c>
      <c r="D43" s="7">
        <f>D41-D42</f>
        <v>23645.507610421129</v>
      </c>
      <c r="E43" s="7">
        <f>E41-E42</f>
        <v>23817.507894954426</v>
      </c>
      <c r="F43" s="7">
        <f>F41-F42</f>
        <v>24065.819435486221</v>
      </c>
      <c r="G43" s="7">
        <f>G41-G42</f>
        <v>24237.747549544525</v>
      </c>
    </row>
    <row r="44" spans="1:12" x14ac:dyDescent="0.2">
      <c r="A44" s="2"/>
      <c r="B44" s="2" t="s">
        <v>10</v>
      </c>
      <c r="C44" s="7">
        <f>C41*$D$6</f>
        <v>2723.4826556442704</v>
      </c>
      <c r="D44" s="7">
        <f>D41*$D$6</f>
        <v>2752.3871292553695</v>
      </c>
      <c r="E44" s="7">
        <f>E41*$D$6</f>
        <v>2772.4083263968114</v>
      </c>
      <c r="F44" s="7">
        <f>F41*$D$6</f>
        <v>2801.3123152417825</v>
      </c>
      <c r="G44" s="7">
        <f>G41*$D$6</f>
        <v>2821.3251115871931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25172.027692212298</v>
      </c>
      <c r="D46" s="6">
        <f>(('Løntabel januar 2017'!D46/37)*$K$4)+($Q$5*((37-$K$4)/37))</f>
        <v>25419.249754508794</v>
      </c>
      <c r="E46" s="6">
        <f>(('Løntabel januar 2017'!E46/37)*$K$4)+($Q$5*((37-$K$4)/37))</f>
        <v>25590.339602772205</v>
      </c>
      <c r="F46" s="6">
        <f>(('Løntabel januar 2017'!F46/37)*$K$4)+($Q$5*((37-$K$4)/37))</f>
        <v>25837.561665068697</v>
      </c>
      <c r="G46" s="6">
        <f>(('Løntabel januar 2017'!G46/37)*$K$4)+($Q$5*((37-$K$4)/37))</f>
        <v>26008.651513332108</v>
      </c>
    </row>
    <row r="47" spans="1:12" x14ac:dyDescent="0.2">
      <c r="A47" s="2"/>
      <c r="B47" s="2" t="s">
        <v>8</v>
      </c>
      <c r="C47" s="7">
        <f>C46*$D$5</f>
        <v>1384.4615230716763</v>
      </c>
      <c r="D47" s="7">
        <f>D46*$D$5</f>
        <v>1398.0587364979835</v>
      </c>
      <c r="E47" s="7">
        <f>E46*$D$5</f>
        <v>1407.4686781524713</v>
      </c>
      <c r="F47" s="7">
        <f>F46*$D$5</f>
        <v>1421.0658915787783</v>
      </c>
      <c r="G47" s="7">
        <f>G46*$D$5</f>
        <v>1430.475833233266</v>
      </c>
    </row>
    <row r="48" spans="1:12" x14ac:dyDescent="0.2">
      <c r="A48" s="2"/>
      <c r="B48" s="2" t="s">
        <v>9</v>
      </c>
      <c r="C48" s="7">
        <f>C46-C47</f>
        <v>23787.56616914062</v>
      </c>
      <c r="D48" s="7">
        <f>D46-D47</f>
        <v>24021.19101801081</v>
      </c>
      <c r="E48" s="7">
        <f>E46-E47</f>
        <v>24182.870924619732</v>
      </c>
      <c r="F48" s="7">
        <f>F46-F47</f>
        <v>24416.495773489918</v>
      </c>
      <c r="G48" s="7">
        <f>G46-G47</f>
        <v>24578.175680098841</v>
      </c>
    </row>
    <row r="49" spans="1:7" x14ac:dyDescent="0.2">
      <c r="A49" s="2"/>
      <c r="B49" s="2" t="s">
        <v>10</v>
      </c>
      <c r="C49" s="7">
        <f>C46*$D$6</f>
        <v>2768.9230461433526</v>
      </c>
      <c r="D49" s="7">
        <f>D46*$D$6</f>
        <v>2796.1174729959671</v>
      </c>
      <c r="E49" s="7">
        <f>E46*$D$6</f>
        <v>2814.9373563049426</v>
      </c>
      <c r="F49" s="7">
        <f>F46*$D$6</f>
        <v>2842.1317831575566</v>
      </c>
      <c r="G49" s="7">
        <f>G46*$D$6</f>
        <v>2860.9516664665321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28852.206413595901</v>
      </c>
      <c r="D52" s="6">
        <f>(('Løntabel januar 2017'!D52/37)*$K$4)+($Q$5*((37-$K$4)/37))</f>
        <v>28936.739423660209</v>
      </c>
      <c r="E52" s="6">
        <f>(('Løntabel januar 2017'!E52/37)*$K$4)+($Q$5*((37-$K$4)/37))</f>
        <v>28995.223436805401</v>
      </c>
      <c r="F52" s="6">
        <f>(('Løntabel januar 2017'!F52/37)*$K$4)+($Q$5*((37-$K$4)/37))</f>
        <v>29079.762976091992</v>
      </c>
      <c r="G52" s="6">
        <f>(('Løntabel januar 2017'!G52/37)*$K$4)+($Q$5*((37-$K$4)/37))</f>
        <v>29138.339435691607</v>
      </c>
    </row>
    <row r="53" spans="1:7" x14ac:dyDescent="0.2">
      <c r="A53" s="2"/>
      <c r="B53" s="2" t="s">
        <v>8</v>
      </c>
      <c r="C53" s="7">
        <f>C52*$D$5</f>
        <v>1586.8713527477746</v>
      </c>
      <c r="D53" s="7">
        <f>D52*$D$5</f>
        <v>1591.5206683013114</v>
      </c>
      <c r="E53" s="7">
        <f>E52*$D$5</f>
        <v>1594.7372890242971</v>
      </c>
      <c r="F53" s="7">
        <f>F52*$D$5</f>
        <v>1599.3869636850595</v>
      </c>
      <c r="G53" s="7">
        <f>G52*$D$5</f>
        <v>1602.6086689630383</v>
      </c>
    </row>
    <row r="54" spans="1:7" x14ac:dyDescent="0.2">
      <c r="A54" s="2"/>
      <c r="B54" s="2" t="s">
        <v>9</v>
      </c>
      <c r="C54" s="7">
        <f>C52-C53</f>
        <v>27265.335060848127</v>
      </c>
      <c r="D54" s="7">
        <f>D52-D53</f>
        <v>27345.218755358896</v>
      </c>
      <c r="E54" s="7">
        <f>E52-E53</f>
        <v>27400.486147781103</v>
      </c>
      <c r="F54" s="7">
        <f>F52-F53</f>
        <v>27480.37601240693</v>
      </c>
      <c r="G54" s="7">
        <f>G52-G53</f>
        <v>27535.730766728568</v>
      </c>
    </row>
    <row r="55" spans="1:7" x14ac:dyDescent="0.2">
      <c r="A55" s="2"/>
      <c r="B55" s="2" t="s">
        <v>10</v>
      </c>
      <c r="C55" s="7">
        <f>C52*$D$6</f>
        <v>3173.7427054955492</v>
      </c>
      <c r="D55" s="7">
        <f>D52*$D$6</f>
        <v>3183.0413366026228</v>
      </c>
      <c r="E55" s="7">
        <f>E52*$D$6</f>
        <v>3189.4745780485941</v>
      </c>
      <c r="F55" s="7">
        <f>F52*$D$6</f>
        <v>3198.7739273701191</v>
      </c>
      <c r="G55" s="7">
        <f>G52*$D$6</f>
        <v>3205.2173379260767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C12" sqref="C12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68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J45" sqref="J4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8" max="8" width="10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  <col min="14" max="14" width="16.140625" bestFit="1" customWidth="1"/>
    <col min="15" max="15" width="10.28515625" bestFit="1" customWidth="1"/>
  </cols>
  <sheetData>
    <row r="1" spans="1:15" x14ac:dyDescent="0.2">
      <c r="A1" s="3" t="s">
        <v>68</v>
      </c>
    </row>
    <row r="2" spans="1:15" x14ac:dyDescent="0.2">
      <c r="A2" s="2" t="s">
        <v>82</v>
      </c>
    </row>
    <row r="3" spans="1:15" ht="15" x14ac:dyDescent="0.25">
      <c r="F3" s="26"/>
    </row>
    <row r="4" spans="1:15" x14ac:dyDescent="0.2">
      <c r="A4" t="s">
        <v>77</v>
      </c>
      <c r="D4" s="21">
        <v>2.88456E-3</v>
      </c>
    </row>
    <row r="5" spans="1:15" x14ac:dyDescent="0.2">
      <c r="A5" t="s">
        <v>78</v>
      </c>
      <c r="D5" s="21">
        <v>5.5E-2</v>
      </c>
      <c r="I5" s="23"/>
    </row>
    <row r="6" spans="1:15" x14ac:dyDescent="0.2">
      <c r="A6" t="s">
        <v>79</v>
      </c>
      <c r="D6" s="21">
        <v>0.11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x14ac:dyDescent="0.2">
      <c r="A10" s="2"/>
      <c r="B10" s="2"/>
      <c r="C10" s="2"/>
      <c r="D10" s="2"/>
      <c r="E10" s="2"/>
      <c r="F10" s="2"/>
      <c r="G10" s="2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f>'Løntabel januar 2017'!C12*(1+$D$4)</f>
        <v>24097.963093394381</v>
      </c>
      <c r="D12" s="6">
        <f>'Løntabel januar 2017'!D12*(1+$D$4)</f>
        <v>24492.596661177868</v>
      </c>
      <c r="E12" s="6">
        <f>'Løntabel januar 2017'!E12*(1+$D$4)</f>
        <v>24765.821479079528</v>
      </c>
      <c r="F12" s="6">
        <f>'Løntabel januar 2017'!F12*(1+$D$4)</f>
        <v>25160.466311781838</v>
      </c>
      <c r="G12" s="6">
        <f>'Løntabel januar 2017'!G12*(1+$D$4)</f>
        <v>25433.702615874863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  <c r="O12" s="3"/>
    </row>
    <row r="13" spans="1:15" x14ac:dyDescent="0.2">
      <c r="A13" s="2"/>
      <c r="B13" t="s">
        <v>8</v>
      </c>
      <c r="C13" s="7">
        <f>C12*$D$5</f>
        <v>1325.3879701366909</v>
      </c>
      <c r="D13" s="7">
        <f t="shared" ref="D13:G13" si="0">D12*$D$5</f>
        <v>1347.0928163647827</v>
      </c>
      <c r="E13" s="7">
        <f t="shared" si="0"/>
        <v>1362.120181349374</v>
      </c>
      <c r="F13" s="7">
        <f t="shared" si="0"/>
        <v>1383.8256471480011</v>
      </c>
      <c r="G13" s="7">
        <f t="shared" si="0"/>
        <v>1398.8536438731176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  <c r="N13" s="2"/>
      <c r="O13" s="2"/>
    </row>
    <row r="14" spans="1:15" x14ac:dyDescent="0.2">
      <c r="A14" s="2"/>
      <c r="B14" t="s">
        <v>9</v>
      </c>
      <c r="C14" s="7">
        <f>C12-C13</f>
        <v>22772.575123257691</v>
      </c>
      <c r="D14" s="7">
        <f>D12-D13</f>
        <v>23145.503844813084</v>
      </c>
      <c r="E14" s="7">
        <f>E12-E13</f>
        <v>23403.701297730153</v>
      </c>
      <c r="F14" s="7">
        <f>F12-F13</f>
        <v>23776.640664633836</v>
      </c>
      <c r="G14" s="7">
        <f>G12-G13</f>
        <v>24034.848972001746</v>
      </c>
      <c r="I14" s="2" t="s">
        <v>16</v>
      </c>
      <c r="J14" s="15" t="s">
        <v>27</v>
      </c>
      <c r="K14" s="2" t="s">
        <v>57</v>
      </c>
      <c r="L14" t="s">
        <v>36</v>
      </c>
      <c r="O14" s="2"/>
    </row>
    <row r="15" spans="1:15" x14ac:dyDescent="0.2">
      <c r="A15" s="2"/>
      <c r="B15" t="s">
        <v>10</v>
      </c>
      <c r="C15" s="7">
        <f>C12*$D$6</f>
        <v>2650.7759402733818</v>
      </c>
      <c r="D15" s="7">
        <f>D12*$D$6</f>
        <v>2694.1856327295654</v>
      </c>
      <c r="E15" s="7">
        <f>E12*$D$6</f>
        <v>2724.240362698748</v>
      </c>
      <c r="F15" s="7">
        <f>F12*$D$6</f>
        <v>2767.6512942960021</v>
      </c>
      <c r="G15" s="7">
        <f>G12*$D$6</f>
        <v>2797.7072877462351</v>
      </c>
      <c r="I15" s="2"/>
      <c r="J15" s="15"/>
      <c r="K15" s="2"/>
      <c r="O15" s="14"/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  <c r="O16" s="14"/>
    </row>
    <row r="17" spans="1:15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  <c r="O17" s="14"/>
    </row>
    <row r="18" spans="1:15" x14ac:dyDescent="0.2">
      <c r="A18" s="4">
        <v>24</v>
      </c>
      <c r="B18" s="5" t="s">
        <v>7</v>
      </c>
      <c r="C18" s="6">
        <f>'Løntabel januar 2017'!C18*(1+$D$4)</f>
        <v>26009.089587237653</v>
      </c>
      <c r="D18" s="6">
        <f>'Løntabel januar 2017'!D18*(1+$D$4)</f>
        <v>26401.293219454816</v>
      </c>
      <c r="E18" s="6">
        <f>'Løntabel januar 2017'!E18*(1+$D$4)</f>
        <v>26672.869050930502</v>
      </c>
      <c r="F18" s="6">
        <f>'Løntabel januar 2017'!F18*(1+$D$4)</f>
        <v>27065.072683147664</v>
      </c>
      <c r="G18" s="6">
        <f>'Løntabel januar 2017'!G18*(1+$D$4)</f>
        <v>27336.54324160099</v>
      </c>
      <c r="I18" s="14" t="s">
        <v>19</v>
      </c>
      <c r="J18" s="15" t="s">
        <v>30</v>
      </c>
      <c r="K18" s="2" t="s">
        <v>58</v>
      </c>
      <c r="L18" t="s">
        <v>39</v>
      </c>
      <c r="O18" s="14"/>
    </row>
    <row r="19" spans="1:15" x14ac:dyDescent="0.2">
      <c r="A19" s="2"/>
      <c r="B19" s="2" t="s">
        <v>8</v>
      </c>
      <c r="C19" s="7">
        <f>C18*$D$5</f>
        <v>1430.499927298071</v>
      </c>
      <c r="D19" s="7">
        <f>D18*$D$5</f>
        <v>1452.0711270700149</v>
      </c>
      <c r="E19" s="7">
        <f>E18*$D$5</f>
        <v>1467.0077978011775</v>
      </c>
      <c r="F19" s="7">
        <f>F18*$D$5</f>
        <v>1488.5789975731216</v>
      </c>
      <c r="G19" s="7">
        <f>G18*$D$5</f>
        <v>1503.5098782880546</v>
      </c>
      <c r="I19" s="14" t="s">
        <v>20</v>
      </c>
      <c r="K19" s="2" t="s">
        <v>59</v>
      </c>
      <c r="L19" s="2" t="s">
        <v>40</v>
      </c>
      <c r="O19" s="14"/>
    </row>
    <row r="20" spans="1:15" x14ac:dyDescent="0.2">
      <c r="A20" s="2"/>
      <c r="B20" s="2" t="s">
        <v>9</v>
      </c>
      <c r="C20" s="7">
        <f>C18-C19</f>
        <v>24578.589659939582</v>
      </c>
      <c r="D20" s="7">
        <f>D18-D19</f>
        <v>24949.2220923848</v>
      </c>
      <c r="E20" s="7">
        <f>E18-E19</f>
        <v>25205.861253129326</v>
      </c>
      <c r="F20" s="7">
        <f>F18-F19</f>
        <v>25576.493685574544</v>
      </c>
      <c r="G20" s="7">
        <f>G18-G19</f>
        <v>25833.033363312934</v>
      </c>
      <c r="I20" s="14"/>
      <c r="K20" s="2"/>
      <c r="L20" s="2"/>
      <c r="O20" s="14"/>
    </row>
    <row r="21" spans="1:15" x14ac:dyDescent="0.2">
      <c r="A21" s="2"/>
      <c r="B21" s="2" t="s">
        <v>10</v>
      </c>
      <c r="C21" s="7">
        <f>C18*$D$6</f>
        <v>2860.9998545961421</v>
      </c>
      <c r="D21" s="7">
        <f>D18*$D$6</f>
        <v>2904.1422541400298</v>
      </c>
      <c r="E21" s="7">
        <f>E18*$D$6</f>
        <v>2934.015595602355</v>
      </c>
      <c r="F21" s="7">
        <f>F18*$D$6</f>
        <v>2977.1579951462431</v>
      </c>
      <c r="G21" s="7">
        <f>G18*$D$6</f>
        <v>3007.0197565761091</v>
      </c>
      <c r="I21" s="14" t="s">
        <v>21</v>
      </c>
      <c r="K21" t="s">
        <v>34</v>
      </c>
      <c r="L21" t="s">
        <v>42</v>
      </c>
      <c r="O21" s="14"/>
    </row>
    <row r="22" spans="1:15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  <c r="O22" s="8"/>
    </row>
    <row r="23" spans="1:15" x14ac:dyDescent="0.2">
      <c r="A23" s="4">
        <v>25</v>
      </c>
      <c r="B23" s="5" t="s">
        <v>7</v>
      </c>
      <c r="C23" s="6">
        <f>'Løntabel januar 2017'!C23*(1+$D$4)</f>
        <v>26428.292504212863</v>
      </c>
      <c r="D23" s="6">
        <f>'Løntabel januar 2017'!D23*(1+$D$4)</f>
        <v>26808.219708879114</v>
      </c>
      <c r="E23" s="6">
        <f>'Løntabel januar 2017'!E23*(1+$D$4)</f>
        <v>27071.21643183185</v>
      </c>
      <c r="F23" s="6">
        <f>'Løntabel januar 2017'!F23*(1+$D$4)</f>
        <v>27451.342373324245</v>
      </c>
      <c r="G23" s="6">
        <f>'Løntabel januar 2017'!G23*(1+$D$4)</f>
        <v>27714.32854634746</v>
      </c>
      <c r="I23" s="14" t="s">
        <v>23</v>
      </c>
      <c r="L23" s="16" t="s">
        <v>44</v>
      </c>
      <c r="O23" s="8"/>
    </row>
    <row r="24" spans="1:15" x14ac:dyDescent="0.2">
      <c r="A24" s="2"/>
      <c r="B24" s="2" t="s">
        <v>8</v>
      </c>
      <c r="C24" s="7">
        <f>C23*$D$5</f>
        <v>1453.5560877317075</v>
      </c>
      <c r="D24" s="7">
        <f>D23*$D$5</f>
        <v>1474.4520839883512</v>
      </c>
      <c r="E24" s="7">
        <f>E23*$D$5</f>
        <v>1488.9169037507518</v>
      </c>
      <c r="F24" s="7">
        <f>F23*$D$5</f>
        <v>1509.8238305328334</v>
      </c>
      <c r="G24" s="7">
        <f>G23*$D$5</f>
        <v>1524.2880700491103</v>
      </c>
      <c r="I24" s="8" t="s">
        <v>24</v>
      </c>
      <c r="L24" s="16" t="s">
        <v>45</v>
      </c>
      <c r="O24" s="8"/>
    </row>
    <row r="25" spans="1:15" x14ac:dyDescent="0.2">
      <c r="A25" s="2"/>
      <c r="B25" s="2" t="s">
        <v>9</v>
      </c>
      <c r="C25" s="7">
        <f>C23-C24</f>
        <v>24974.736416481155</v>
      </c>
      <c r="D25" s="7">
        <f>D23-D24</f>
        <v>25333.767624890763</v>
      </c>
      <c r="E25" s="7">
        <f>E23-E24</f>
        <v>25582.299528081097</v>
      </c>
      <c r="F25" s="7">
        <f>F23-F24</f>
        <v>25941.518542791411</v>
      </c>
      <c r="G25" s="7">
        <f>G23-G24</f>
        <v>26190.040476298349</v>
      </c>
      <c r="I25" s="8"/>
      <c r="L25" s="16"/>
      <c r="O25" s="15"/>
    </row>
    <row r="26" spans="1:15" x14ac:dyDescent="0.2">
      <c r="A26" s="2"/>
      <c r="B26" s="2" t="s">
        <v>10</v>
      </c>
      <c r="C26" s="7">
        <f>C23*$D$6</f>
        <v>2907.112175463415</v>
      </c>
      <c r="D26" s="7">
        <f>D23*$D$6</f>
        <v>2948.9041679767024</v>
      </c>
      <c r="E26" s="7">
        <f>E23*$D$6</f>
        <v>2977.8338075015035</v>
      </c>
      <c r="F26" s="7">
        <f>F23*$D$6</f>
        <v>3019.6476610656669</v>
      </c>
      <c r="G26" s="7">
        <f>G23*$D$6</f>
        <v>3048.5761400982205</v>
      </c>
      <c r="I26" s="8" t="s">
        <v>25</v>
      </c>
      <c r="L26" s="17" t="s">
        <v>62</v>
      </c>
      <c r="O26" s="15"/>
    </row>
    <row r="27" spans="1:15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  <c r="O27" s="15"/>
    </row>
    <row r="28" spans="1:15" x14ac:dyDescent="0.2">
      <c r="A28" s="4">
        <v>26</v>
      </c>
      <c r="B28" s="5" t="s">
        <v>7</v>
      </c>
      <c r="C28" s="6">
        <f>'Løntabel januar 2017'!C28*(1+$D$4)</f>
        <v>26857.137232186127</v>
      </c>
      <c r="D28" s="6">
        <f>'Løntabel januar 2017'!D28*(1+$D$4)</f>
        <v>27224.10168061962</v>
      </c>
      <c r="E28" s="6">
        <f>'Løntabel januar 2017'!E28*(1+$D$4)</f>
        <v>27478.023076048874</v>
      </c>
      <c r="F28" s="6">
        <f>'Løntabel januar 2017'!F28*(1+$D$4)</f>
        <v>27844.908112975565</v>
      </c>
      <c r="G28" s="6">
        <f>'Løntabel januar 2017'!G28*(1+$D$4)</f>
        <v>28098.838655437576</v>
      </c>
      <c r="L28" s="16" t="s">
        <v>48</v>
      </c>
      <c r="O28" s="15"/>
    </row>
    <row r="29" spans="1:15" x14ac:dyDescent="0.2">
      <c r="A29" s="2"/>
      <c r="B29" s="2" t="s">
        <v>8</v>
      </c>
      <c r="C29" s="7">
        <f>C28*$D$5</f>
        <v>1477.1425477702371</v>
      </c>
      <c r="D29" s="7">
        <f>D28*$D$5</f>
        <v>1497.3255924340792</v>
      </c>
      <c r="E29" s="7">
        <f>E28*$D$5</f>
        <v>1511.291269182688</v>
      </c>
      <c r="F29" s="7">
        <f>F28*$D$5</f>
        <v>1531.4699462136562</v>
      </c>
      <c r="G29" s="7">
        <f>G28*$D$5</f>
        <v>1545.4361260490666</v>
      </c>
      <c r="L29" s="16" t="s">
        <v>49</v>
      </c>
      <c r="O29" s="15"/>
    </row>
    <row r="30" spans="1:15" x14ac:dyDescent="0.2">
      <c r="A30" s="2"/>
      <c r="B30" s="2" t="s">
        <v>9</v>
      </c>
      <c r="C30" s="7">
        <f>C28-C29</f>
        <v>25379.994684415891</v>
      </c>
      <c r="D30" s="7">
        <f>D28-D29</f>
        <v>25726.776088185543</v>
      </c>
      <c r="E30" s="7">
        <f>E28-E29</f>
        <v>25966.731806866184</v>
      </c>
      <c r="F30" s="7">
        <f>F28-F29</f>
        <v>26313.438166761909</v>
      </c>
      <c r="G30" s="7">
        <f>G28-G29</f>
        <v>26553.40252938851</v>
      </c>
      <c r="L30" s="16" t="s">
        <v>50</v>
      </c>
    </row>
    <row r="31" spans="1:15" x14ac:dyDescent="0.2">
      <c r="A31" s="2"/>
      <c r="B31" s="2" t="s">
        <v>10</v>
      </c>
      <c r="C31" s="7">
        <f>C28*$D$6</f>
        <v>2954.2850955404742</v>
      </c>
      <c r="D31" s="7">
        <f>D28*$D$6</f>
        <v>2994.6511848681585</v>
      </c>
      <c r="E31" s="7">
        <f>E28*$D$6</f>
        <v>3022.582538365376</v>
      </c>
      <c r="F31" s="7">
        <f>F28*$D$6</f>
        <v>3062.9398924273123</v>
      </c>
      <c r="G31" s="7">
        <f>G28*$D$6</f>
        <v>3090.8722520981332</v>
      </c>
      <c r="L31" s="16" t="s">
        <v>63</v>
      </c>
      <c r="O31" s="2"/>
    </row>
    <row r="32" spans="1:15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5" x14ac:dyDescent="0.2">
      <c r="A33" s="4">
        <v>28</v>
      </c>
      <c r="B33" s="5" t="s">
        <v>7</v>
      </c>
      <c r="C33" s="6">
        <f>'Løntabel januar 2017'!C33*(1+$D$4)</f>
        <v>27744.15063455499</v>
      </c>
      <c r="D33" s="6">
        <f>'Løntabel januar 2017'!D33*(1+$D$4)</f>
        <v>28081.97932346279</v>
      </c>
      <c r="E33" s="6">
        <f>'Løntabel januar 2017'!E33*(1+$D$4)</f>
        <v>28315.840286889827</v>
      </c>
      <c r="F33" s="6">
        <f>'Løntabel januar 2017'!F33*(1+$D$4)</f>
        <v>28653.668975797624</v>
      </c>
      <c r="G33" s="6">
        <f>'Løntabel januar 2017'!G33*(1+$D$4)</f>
        <v>28887.441380685061</v>
      </c>
      <c r="L33" t="s">
        <v>52</v>
      </c>
    </row>
    <row r="34" spans="1:15" x14ac:dyDescent="0.2">
      <c r="A34" s="2"/>
      <c r="B34" s="2" t="s">
        <v>8</v>
      </c>
      <c r="C34" s="7">
        <f>C33*$D$5</f>
        <v>1525.9282849005244</v>
      </c>
      <c r="D34" s="7">
        <f>D33*$D$5</f>
        <v>1544.5088627904536</v>
      </c>
      <c r="E34" s="7">
        <f>E33*$D$5</f>
        <v>1557.3712157789405</v>
      </c>
      <c r="F34" s="7">
        <f>F33*$D$5</f>
        <v>1575.9517936688694</v>
      </c>
      <c r="G34" s="7">
        <f>G33*$D$5</f>
        <v>1588.8092759376784</v>
      </c>
      <c r="L34" s="2" t="s">
        <v>41</v>
      </c>
      <c r="O34" s="2"/>
    </row>
    <row r="35" spans="1:15" x14ac:dyDescent="0.2">
      <c r="A35" s="2"/>
      <c r="B35" s="2" t="s">
        <v>9</v>
      </c>
      <c r="C35" s="7">
        <f>C33-C34</f>
        <v>26218.222349654465</v>
      </c>
      <c r="D35" s="7">
        <f>D33-D34</f>
        <v>26537.470460672335</v>
      </c>
      <c r="E35" s="7">
        <f>E33-E34</f>
        <v>26758.469071110885</v>
      </c>
      <c r="F35" s="7">
        <f>F33-F34</f>
        <v>27077.717182128756</v>
      </c>
      <c r="G35" s="7">
        <f>G33-G34</f>
        <v>27298.632104747383</v>
      </c>
      <c r="L35" t="s">
        <v>46</v>
      </c>
      <c r="O35" s="2"/>
    </row>
    <row r="36" spans="1:15" x14ac:dyDescent="0.2">
      <c r="A36" s="2"/>
      <c r="B36" s="2" t="s">
        <v>10</v>
      </c>
      <c r="C36" s="7">
        <f>C33*$D$6</f>
        <v>3051.8565698010489</v>
      </c>
      <c r="D36" s="7">
        <f>D33*$D$6</f>
        <v>3089.0177255809072</v>
      </c>
      <c r="E36" s="7">
        <f>E33*$D$6</f>
        <v>3114.742431557881</v>
      </c>
      <c r="F36" s="7">
        <f>F33*$D$6</f>
        <v>3151.9035873377388</v>
      </c>
      <c r="G36" s="7">
        <f>G33*$D$6</f>
        <v>3177.6185518753568</v>
      </c>
    </row>
    <row r="37" spans="1:15" x14ac:dyDescent="0.2">
      <c r="A37" s="4">
        <v>29</v>
      </c>
      <c r="B37" s="5" t="s">
        <v>7</v>
      </c>
      <c r="C37" s="6">
        <f>'Løntabel januar 2017'!C37*(1+$D$4)</f>
        <v>28202.618194021714</v>
      </c>
      <c r="D37" s="6">
        <f>'Løntabel januar 2017'!D37*(1+$D$4)</f>
        <v>28524.462066533193</v>
      </c>
      <c r="E37" s="6">
        <f>'Løntabel januar 2017'!E37*(1+$D$4)</f>
        <v>28747.220003058897</v>
      </c>
      <c r="F37" s="6">
        <f>'Løntabel januar 2017'!F37*(1+$D$4)</f>
        <v>29068.975317030792</v>
      </c>
      <c r="G37" s="6">
        <f>'Løntabel januar 2017'!G37*(1+$D$4)</f>
        <v>29291.821812096099</v>
      </c>
    </row>
    <row r="38" spans="1:15" x14ac:dyDescent="0.2">
      <c r="A38" s="2"/>
      <c r="B38" s="2" t="s">
        <v>8</v>
      </c>
      <c r="C38" s="7">
        <f>C37*$D$5</f>
        <v>1551.1440006711944</v>
      </c>
      <c r="D38" s="7">
        <f>D37*$D$5</f>
        <v>1568.8454136593257</v>
      </c>
      <c r="E38" s="7">
        <f>E37*$D$5</f>
        <v>1581.0971001682394</v>
      </c>
      <c r="F38" s="7">
        <f>F37*$D$5</f>
        <v>1598.7936424366935</v>
      </c>
      <c r="G38" s="7">
        <f>G37*$D$5</f>
        <v>1611.0501996652854</v>
      </c>
    </row>
    <row r="39" spans="1:15" x14ac:dyDescent="0.2">
      <c r="A39" s="2"/>
      <c r="B39" s="2" t="s">
        <v>9</v>
      </c>
      <c r="C39" s="7">
        <f>C37-C38</f>
        <v>26651.474193350521</v>
      </c>
      <c r="D39" s="7">
        <f>D37-D38</f>
        <v>26955.616652873869</v>
      </c>
      <c r="E39" s="7">
        <f>E37-E38</f>
        <v>27166.122902890656</v>
      </c>
      <c r="F39" s="7">
        <f>F37-F38</f>
        <v>27470.1816745941</v>
      </c>
      <c r="G39" s="7">
        <f>G37-G38</f>
        <v>27680.771612430814</v>
      </c>
    </row>
    <row r="40" spans="1:15" x14ac:dyDescent="0.2">
      <c r="A40" s="2"/>
      <c r="B40" s="2" t="s">
        <v>10</v>
      </c>
      <c r="C40" s="7">
        <f>C37*$D$6</f>
        <v>3102.2880013423887</v>
      </c>
      <c r="D40" s="7">
        <f>D37*$D$6</f>
        <v>3137.6908273186514</v>
      </c>
      <c r="E40" s="7">
        <f>E37*$D$6</f>
        <v>3162.1942003364788</v>
      </c>
      <c r="F40" s="7">
        <f>F37*$D$6</f>
        <v>3197.587284873387</v>
      </c>
      <c r="G40" s="7">
        <f>G37*$D$6</f>
        <v>3222.1003993305708</v>
      </c>
    </row>
    <row r="41" spans="1:15" x14ac:dyDescent="0.2">
      <c r="A41" s="4">
        <v>30</v>
      </c>
      <c r="B41" s="5" t="s">
        <v>7</v>
      </c>
      <c r="C41" s="6">
        <f>'Løntabel januar 2017'!C41*(1+$D$4)</f>
        <v>28671.021339306135</v>
      </c>
      <c r="D41" s="6">
        <f>'Løntabel januar 2017'!D41*(1+$D$4)</f>
        <v>28975.723174840638</v>
      </c>
      <c r="E41" s="6">
        <f>'Løntabel januar 2017'!E41*(1+$D$4)</f>
        <v>29186.780314322779</v>
      </c>
      <c r="F41" s="6">
        <f>'Løntabel januar 2017'!F41*(1+$D$4)</f>
        <v>29491.477039605797</v>
      </c>
      <c r="G41" s="6">
        <f>'Løntabel januar 2017'!G41*(1+$D$4)</f>
        <v>29702.445620548348</v>
      </c>
    </row>
    <row r="42" spans="1:15" x14ac:dyDescent="0.2">
      <c r="A42" s="2"/>
      <c r="B42" s="2" t="s">
        <v>8</v>
      </c>
      <c r="C42" s="7">
        <f>C41*$D$5</f>
        <v>1576.9061736618373</v>
      </c>
      <c r="D42" s="7">
        <f>D41*$D$5</f>
        <v>1593.664774616235</v>
      </c>
      <c r="E42" s="7">
        <f>E41*$D$5</f>
        <v>1605.2729172877528</v>
      </c>
      <c r="F42" s="7">
        <f>F41*$D$5</f>
        <v>1622.0312371783189</v>
      </c>
      <c r="G42" s="7">
        <f>G41*$D$5</f>
        <v>1633.6345091301591</v>
      </c>
    </row>
    <row r="43" spans="1:15" x14ac:dyDescent="0.2">
      <c r="A43" s="2"/>
      <c r="B43" s="2" t="s">
        <v>9</v>
      </c>
      <c r="C43" s="7">
        <f>C41-C42</f>
        <v>27094.115165644296</v>
      </c>
      <c r="D43" s="7">
        <f>D41-D42</f>
        <v>27382.058400224403</v>
      </c>
      <c r="E43" s="7">
        <f>E41-E42</f>
        <v>27581.507397035028</v>
      </c>
      <c r="F43" s="7">
        <f>F41-F42</f>
        <v>27869.445802427479</v>
      </c>
      <c r="G43" s="7">
        <f>G41-G42</f>
        <v>28068.811111418188</v>
      </c>
      <c r="O43" s="2"/>
    </row>
    <row r="44" spans="1:15" x14ac:dyDescent="0.2">
      <c r="A44" s="2"/>
      <c r="B44" s="2" t="s">
        <v>10</v>
      </c>
      <c r="C44" s="7">
        <f>C41*$D$6</f>
        <v>3153.8123473236747</v>
      </c>
      <c r="D44" s="7">
        <f>D41*$D$6</f>
        <v>3187.3295492324701</v>
      </c>
      <c r="E44" s="7">
        <f>E41*$D$6</f>
        <v>3210.5458345755055</v>
      </c>
      <c r="F44" s="7">
        <f>F41*$D$6</f>
        <v>3244.0624743566377</v>
      </c>
      <c r="G44" s="7">
        <f>G41*$D$6</f>
        <v>3267.2690182603183</v>
      </c>
    </row>
    <row r="45" spans="1:15" x14ac:dyDescent="0.2">
      <c r="A45" s="2" t="s">
        <v>72</v>
      </c>
      <c r="B45" s="2"/>
      <c r="C45" s="19"/>
      <c r="D45" s="7"/>
      <c r="E45" s="7"/>
      <c r="F45" s="7"/>
      <c r="G45" s="7"/>
      <c r="O45" s="16"/>
    </row>
    <row r="46" spans="1:15" x14ac:dyDescent="0.2">
      <c r="A46" s="4">
        <v>31</v>
      </c>
      <c r="B46" s="5" t="s">
        <v>7</v>
      </c>
      <c r="C46" s="6">
        <f>'Løntabel januar 2017'!C46*(1+$D$4)</f>
        <v>29150.039590209635</v>
      </c>
      <c r="D46" s="6">
        <f>'Løntabel januar 2017'!D46*(1+$D$4)</f>
        <v>29436.714652685729</v>
      </c>
      <c r="E46" s="6">
        <f>'Løntabel januar 2017'!E46*(1+$D$4)</f>
        <v>29635.107921006242</v>
      </c>
      <c r="F46" s="6">
        <f>'Løntabel januar 2017'!F46*(1+$D$4)</f>
        <v>29921.782983482331</v>
      </c>
      <c r="G46" s="6">
        <f>'Løntabel januar 2017'!G46*(1+$D$4)</f>
        <v>30120.176251802841</v>
      </c>
      <c r="O46" s="16"/>
    </row>
    <row r="47" spans="1:15" x14ac:dyDescent="0.2">
      <c r="A47" s="2"/>
      <c r="B47" s="2" t="s">
        <v>8</v>
      </c>
      <c r="C47" s="7">
        <f>C46*$D$5</f>
        <v>1603.25217746153</v>
      </c>
      <c r="D47" s="7">
        <f>D46*$D$5</f>
        <v>1619.0193058977152</v>
      </c>
      <c r="E47" s="7">
        <f>E46*$D$5</f>
        <v>1629.9309356553433</v>
      </c>
      <c r="F47" s="7">
        <f>F46*$D$5</f>
        <v>1645.6980640915283</v>
      </c>
      <c r="G47" s="7">
        <f>G46*$D$5</f>
        <v>1656.6096938491562</v>
      </c>
      <c r="O47" s="16"/>
    </row>
    <row r="48" spans="1:15" x14ac:dyDescent="0.2">
      <c r="A48" s="2"/>
      <c r="B48" s="2" t="s">
        <v>9</v>
      </c>
      <c r="C48" s="7">
        <f>C46-C47</f>
        <v>27546.787412748105</v>
      </c>
      <c r="D48" s="7">
        <f>D46-D47</f>
        <v>27817.695346788012</v>
      </c>
      <c r="E48" s="7">
        <f>E46-E47</f>
        <v>28005.176985350899</v>
      </c>
      <c r="F48" s="7">
        <f>F46-F47</f>
        <v>28276.084919390803</v>
      </c>
      <c r="G48" s="7">
        <f>G46-G47</f>
        <v>28463.566557953684</v>
      </c>
      <c r="O48" s="17"/>
    </row>
    <row r="49" spans="1:15" x14ac:dyDescent="0.2">
      <c r="A49" s="2"/>
      <c r="B49" s="2" t="s">
        <v>10</v>
      </c>
      <c r="C49" s="7">
        <f>C46*$D$6</f>
        <v>3206.50435492306</v>
      </c>
      <c r="D49" s="7">
        <f>D46*$D$6</f>
        <v>3238.0386117954304</v>
      </c>
      <c r="E49" s="7">
        <f>E46*$D$6</f>
        <v>3259.8618713106866</v>
      </c>
      <c r="F49" s="7">
        <f>F46*$D$6</f>
        <v>3291.3961281830566</v>
      </c>
      <c r="G49" s="7">
        <f>G46*$D$6</f>
        <v>3313.2193876983124</v>
      </c>
      <c r="O49" s="16"/>
    </row>
    <row r="50" spans="1:15" x14ac:dyDescent="0.2">
      <c r="A50" s="2"/>
      <c r="B50" s="3"/>
      <c r="C50" s="2"/>
      <c r="D50" s="2"/>
      <c r="E50" s="2"/>
      <c r="F50" s="2"/>
      <c r="G50" s="2"/>
      <c r="O50" s="16"/>
    </row>
    <row r="51" spans="1:15" x14ac:dyDescent="0.2">
      <c r="A51" s="2"/>
      <c r="B51" s="3" t="s">
        <v>12</v>
      </c>
      <c r="C51" s="2"/>
      <c r="D51" s="2"/>
      <c r="E51" s="2"/>
      <c r="F51" s="2"/>
      <c r="G51" s="2"/>
      <c r="O51" s="16"/>
    </row>
    <row r="52" spans="1:15" x14ac:dyDescent="0.2">
      <c r="A52" s="4">
        <v>39</v>
      </c>
      <c r="B52" s="5" t="s">
        <v>7</v>
      </c>
      <c r="C52" s="6">
        <f>'Løntabel januar 2017'!C52*(1+$D$4)</f>
        <v>33417.520635693938</v>
      </c>
      <c r="D52" s="6">
        <f>'Løntabel januar 2017'!D52*(1+$D$4)</f>
        <v>33515.543869204608</v>
      </c>
      <c r="E52" s="6">
        <f>'Løntabel januar 2017'!E52*(1+$D$4)</f>
        <v>33583.361069524464</v>
      </c>
      <c r="F52" s="6">
        <f>'Løntabel januar 2017'!F52*(1+$D$4)</f>
        <v>33681.391874225134</v>
      </c>
      <c r="G52" s="6">
        <f>'Løntabel januar 2017'!G52*(1+$D$4)</f>
        <v>33749.316274092038</v>
      </c>
      <c r="O52" s="16"/>
    </row>
    <row r="53" spans="1:15" x14ac:dyDescent="0.2">
      <c r="A53" s="2"/>
      <c r="B53" s="2" t="s">
        <v>8</v>
      </c>
      <c r="C53" s="7">
        <f>C52*$D$5</f>
        <v>1837.9636349631667</v>
      </c>
      <c r="D53" s="7">
        <f>D52*$D$5</f>
        <v>1843.3549128062534</v>
      </c>
      <c r="E53" s="7">
        <f>E52*$D$5</f>
        <v>1847.0848588238455</v>
      </c>
      <c r="F53" s="7">
        <f>F52*$D$5</f>
        <v>1852.4765530823825</v>
      </c>
      <c r="G53" s="7">
        <f>G52*$D$5</f>
        <v>1856.2123950750622</v>
      </c>
      <c r="O53" s="16"/>
    </row>
    <row r="54" spans="1:15" x14ac:dyDescent="0.2">
      <c r="A54" s="2"/>
      <c r="B54" s="2" t="s">
        <v>9</v>
      </c>
      <c r="C54" s="7">
        <f>C52-C53</f>
        <v>31579.557000730772</v>
      </c>
      <c r="D54" s="7">
        <f>D52-D53</f>
        <v>31672.188956398353</v>
      </c>
      <c r="E54" s="7">
        <f>E52-E53</f>
        <v>31736.27621070062</v>
      </c>
      <c r="F54" s="7">
        <f>F52-F53</f>
        <v>31828.915321142751</v>
      </c>
      <c r="G54" s="7">
        <f>G52-G53</f>
        <v>31893.103879016977</v>
      </c>
    </row>
    <row r="55" spans="1:15" x14ac:dyDescent="0.2">
      <c r="A55" s="2"/>
      <c r="B55" s="2" t="s">
        <v>10</v>
      </c>
      <c r="C55" s="7">
        <f>C52*$D$6</f>
        <v>3675.9272699263333</v>
      </c>
      <c r="D55" s="7">
        <f>D52*$D$6</f>
        <v>3686.7098256125068</v>
      </c>
      <c r="E55" s="7">
        <f>E52*$D$6</f>
        <v>3694.169717647691</v>
      </c>
      <c r="F55" s="7">
        <f>F52*$D$6</f>
        <v>3704.9531061647649</v>
      </c>
      <c r="G55" s="7">
        <f>G52*$D$6</f>
        <v>3712.4247901501244</v>
      </c>
    </row>
    <row r="56" spans="1:15" x14ac:dyDescent="0.2">
      <c r="A56" s="2" t="s">
        <v>72</v>
      </c>
      <c r="E56" s="18"/>
      <c r="O56" s="2"/>
    </row>
  </sheetData>
  <dataValidations disablePrompts="1" count="2">
    <dataValidation type="list" showInputMessage="1" showErrorMessage="1" sqref="I3">
      <formula1>Kommune</formula1>
    </dataValidation>
    <dataValidation type="list" showInputMessage="1" showErrorMessage="1" sqref="I4">
      <formula1>Løntrin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>
      <selection activeCell="K6" sqref="K6"/>
    </sheetView>
  </sheetViews>
  <sheetFormatPr defaultRowHeight="12.75" x14ac:dyDescent="0.2"/>
  <cols>
    <col min="2" max="2" width="16.140625" customWidth="1"/>
    <col min="3" max="3" width="11.28515625" customWidth="1"/>
    <col min="4" max="7" width="10.85546875" customWidth="1"/>
    <col min="9" max="9" width="17.85546875" customWidth="1"/>
    <col min="10" max="10" width="9.85546875" customWidth="1"/>
    <col min="11" max="11" width="12.7109375" customWidth="1"/>
    <col min="12" max="12" width="16.5703125" customWidth="1"/>
    <col min="13" max="13" width="18.85546875" customWidth="1"/>
  </cols>
  <sheetData>
    <row r="1" spans="1:18" x14ac:dyDescent="0.2">
      <c r="A1" s="3" t="s">
        <v>74</v>
      </c>
    </row>
    <row r="2" spans="1:18" x14ac:dyDescent="0.2">
      <c r="A2" s="2" t="s">
        <v>85</v>
      </c>
      <c r="M2" s="2"/>
      <c r="N2" s="2"/>
      <c r="O2" s="2"/>
      <c r="P2" s="2"/>
    </row>
    <row r="3" spans="1:18" ht="13.5" thickBot="1" x14ac:dyDescent="0.25">
      <c r="M3" s="2"/>
      <c r="N3" s="28" t="s">
        <v>80</v>
      </c>
      <c r="O3" s="28"/>
      <c r="P3" s="28"/>
      <c r="Q3" s="29">
        <v>242.75</v>
      </c>
      <c r="R3" s="28"/>
    </row>
    <row r="4" spans="1:18" ht="15.75" thickBot="1" x14ac:dyDescent="0.3">
      <c r="A4" t="s">
        <v>77</v>
      </c>
      <c r="D4" s="27">
        <v>2.88456E-3</v>
      </c>
      <c r="F4" s="26"/>
      <c r="I4" t="s">
        <v>75</v>
      </c>
      <c r="K4" s="20">
        <v>31</v>
      </c>
      <c r="M4" s="2"/>
      <c r="N4" s="28" t="s">
        <v>81</v>
      </c>
      <c r="O4" s="28"/>
      <c r="P4" s="28"/>
      <c r="Q4" s="29">
        <v>246.39124999999999</v>
      </c>
      <c r="R4" s="28"/>
    </row>
    <row r="5" spans="1:18" x14ac:dyDescent="0.2">
      <c r="A5" t="s">
        <v>78</v>
      </c>
      <c r="D5" s="21">
        <v>5.5E-2</v>
      </c>
      <c r="M5" s="2"/>
      <c r="N5" s="28" t="s">
        <v>83</v>
      </c>
      <c r="O5" s="28"/>
      <c r="P5" s="28"/>
      <c r="Q5" s="29">
        <f>+Q4*(1+'Deltid januar 2017'!$D$4)</f>
        <v>249.34794499999998</v>
      </c>
      <c r="R5" s="28"/>
    </row>
    <row r="6" spans="1:18" x14ac:dyDescent="0.2">
      <c r="A6" t="s">
        <v>79</v>
      </c>
      <c r="D6" s="21">
        <v>0.11</v>
      </c>
      <c r="M6" s="2"/>
      <c r="N6" s="28" t="s">
        <v>84</v>
      </c>
      <c r="O6" s="28"/>
      <c r="P6" s="28"/>
      <c r="Q6" s="29">
        <f>+Q5*(1+$D$4)</f>
        <v>250.06720410822919</v>
      </c>
      <c r="R6" s="28"/>
    </row>
    <row r="7" spans="1:18" x14ac:dyDescent="0.2">
      <c r="D7" s="21"/>
      <c r="I7" s="25"/>
      <c r="N7" s="28"/>
      <c r="O7" s="28"/>
      <c r="P7" s="28"/>
      <c r="Q7" s="28"/>
      <c r="R7" s="28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2"/>
      <c r="B10" s="2"/>
      <c r="C10" s="2"/>
      <c r="D10" s="2"/>
      <c r="E10" s="2"/>
      <c r="F10" s="2"/>
      <c r="G10" s="2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oktober 2017'!C12/37*$K$4))+($Q$6*((37-$K$4)/37))</f>
        <v>20230.736732969599</v>
      </c>
      <c r="D12" s="6">
        <f>(('Løntabel oktober 2017'!D12/37*$K$4))+($Q$6*((37-$K$4)/37))</f>
        <v>20561.37566813955</v>
      </c>
      <c r="E12" s="6">
        <f>(('Løntabel oktober 2017'!E12/37*$K$4))+($Q$6*((37-$K$4)/37))</f>
        <v>20790.29375881391</v>
      </c>
      <c r="F12" s="6">
        <f>(('Løntabel oktober 2017'!F12/37*$K$4))+($Q$6*((37-$K$4)/37))</f>
        <v>21120.942132159089</v>
      </c>
      <c r="G12" s="6">
        <f>(('Løntabel oktober 2017'!G12/37*$K$4))+($Q$6*((37-$K$4)/37))</f>
        <v>21349.869846399193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1112.6905203133279</v>
      </c>
      <c r="D13" s="7">
        <f>D12*$D$5</f>
        <v>1130.8756617476752</v>
      </c>
      <c r="E13" s="7">
        <f>E12*$D$5</f>
        <v>1143.466156734765</v>
      </c>
      <c r="F13" s="7">
        <f>F12*$D$5</f>
        <v>1161.6518172687499</v>
      </c>
      <c r="G13" s="7">
        <f>G12*$D$5</f>
        <v>1174.2428415519557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19118.046212656271</v>
      </c>
      <c r="D14" s="7">
        <f>D12-D13</f>
        <v>19430.500006391874</v>
      </c>
      <c r="E14" s="7">
        <f>E12-E13</f>
        <v>19646.827602079145</v>
      </c>
      <c r="F14" s="7">
        <f>F12-F13</f>
        <v>19959.290314890339</v>
      </c>
      <c r="G14" s="7">
        <f>G12-G13</f>
        <v>20175.627004847236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2225.3810406266557</v>
      </c>
      <c r="D15" s="7">
        <f>D12*$D$6</f>
        <v>2261.7513234953503</v>
      </c>
      <c r="E15" s="7">
        <f>E12*$D$6</f>
        <v>2286.9323134695301</v>
      </c>
      <c r="F15" s="7">
        <f>F12*$D$6</f>
        <v>2323.3036345374999</v>
      </c>
      <c r="G15" s="7">
        <f>G12*$D$6</f>
        <v>2348.4856831039115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oktober 2017'!C18/37)*$K$4)+($Q$6*((37-$K$4)/37))</f>
        <v>21831.950822405855</v>
      </c>
      <c r="D18" s="6">
        <f>(('Løntabel oktober 2017'!D18/37)*$K$4)+($Q$6*((37-$K$4)/37))</f>
        <v>22160.553865614827</v>
      </c>
      <c r="E18" s="6">
        <f>(('Løntabel oktober 2017'!E18/37)*$K$4)+($Q$6*((37-$K$4)/37))</f>
        <v>22388.090373067429</v>
      </c>
      <c r="F18" s="6">
        <f>(('Løntabel oktober 2017'!F18/37)*$K$4)+($Q$6*((37-$K$4)/37))</f>
        <v>22716.693416276405</v>
      </c>
      <c r="G18" s="6">
        <f>(('Løntabel oktober 2017'!G18/37)*$K$4)+($Q$6*((37-$K$4)/37))</f>
        <v>22944.141722007567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1200.7572952323221</v>
      </c>
      <c r="D19" s="7">
        <f>D18*$D$5</f>
        <v>1218.8304626088154</v>
      </c>
      <c r="E19" s="7">
        <f>E18*$D$5</f>
        <v>1231.3449705187086</v>
      </c>
      <c r="F19" s="7">
        <f>F18*$D$5</f>
        <v>1249.4181378952023</v>
      </c>
      <c r="G19" s="7">
        <f>G18*$D$5</f>
        <v>1261.9277947104163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20631.193527173535</v>
      </c>
      <c r="D20" s="7">
        <f>D18-D19</f>
        <v>20941.723403006014</v>
      </c>
      <c r="E20" s="7">
        <f>E18-E19</f>
        <v>21156.74540254872</v>
      </c>
      <c r="F20" s="7">
        <f>F18-F19</f>
        <v>21467.275278381203</v>
      </c>
      <c r="G20" s="7">
        <f>G18-G19</f>
        <v>21682.213927297151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2401.5145904646442</v>
      </c>
      <c r="D21" s="7">
        <f>D18*$D$6</f>
        <v>2437.6609252176308</v>
      </c>
      <c r="E21" s="7">
        <f>E18*$D$6</f>
        <v>2462.6899410374172</v>
      </c>
      <c r="F21" s="7">
        <f>F18*$D$6</f>
        <v>2498.8362757904047</v>
      </c>
      <c r="G21" s="7">
        <f>G18*$D$6</f>
        <v>2523.8555894208325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oktober 2017'!C23/37)*$K$4)+($Q$6*((37-$K$4)/37))</f>
        <v>22183.17488797968</v>
      </c>
      <c r="D23" s="6">
        <f>(('Løntabel oktober 2017'!D23/37)*$K$4)+($Q$6*((37-$K$4)/37))</f>
        <v>22501.492275673023</v>
      </c>
      <c r="E23" s="6">
        <f>(('Løntabel oktober 2017'!E23/37)*$K$4)+($Q$6*((37-$K$4)/37))</f>
        <v>22721.840881390181</v>
      </c>
      <c r="F23" s="6">
        <f>(('Løntabel oktober 2017'!F23/37)*$K$4)+($Q$6*((37-$K$4)/37))</f>
        <v>23040.324778316244</v>
      </c>
      <c r="G23" s="6">
        <f>(('Løntabel oktober 2017'!G23/37)*$K$4)+($Q$6*((37-$K$4)/37))</f>
        <v>23260.664544903262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1220.0746188388823</v>
      </c>
      <c r="D24" s="7">
        <f>D23*$D$5</f>
        <v>1237.5820751620163</v>
      </c>
      <c r="E24" s="7">
        <f>E23*$D$5</f>
        <v>1249.70124847646</v>
      </c>
      <c r="F24" s="7">
        <f>F23*$D$5</f>
        <v>1267.2178628073934</v>
      </c>
      <c r="G24" s="7">
        <f>G23*$D$5</f>
        <v>1279.3365499696795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20963.100269140796</v>
      </c>
      <c r="D25" s="7">
        <f>D23-D24</f>
        <v>21263.910200511007</v>
      </c>
      <c r="E25" s="7">
        <f>E23-E24</f>
        <v>21472.139632913721</v>
      </c>
      <c r="F25" s="7">
        <f>F23-F24</f>
        <v>21773.106915508852</v>
      </c>
      <c r="G25" s="7">
        <f>G23-G24</f>
        <v>21981.327994933581</v>
      </c>
      <c r="I25" s="8"/>
      <c r="L25" s="16"/>
    </row>
    <row r="26" spans="1:12" x14ac:dyDescent="0.2">
      <c r="A26" s="2"/>
      <c r="B26" s="2" t="s">
        <v>10</v>
      </c>
      <c r="C26" s="7">
        <f>C23*$D$6</f>
        <v>2440.1492376777646</v>
      </c>
      <c r="D26" s="7">
        <f>D23*$D$6</f>
        <v>2475.1641503240326</v>
      </c>
      <c r="E26" s="7">
        <f>E23*$D$6</f>
        <v>2499.40249695292</v>
      </c>
      <c r="F26" s="7">
        <f>F23*$D$6</f>
        <v>2534.4357256147869</v>
      </c>
      <c r="G26" s="7">
        <f>G23*$D$6</f>
        <v>2558.673099939359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oktober 2017'!C28/37)*$K$4)+($Q$6*((37-$K$4)/37))</f>
        <v>22542.477227632953</v>
      </c>
      <c r="D28" s="6">
        <f>(('Løntabel oktober 2017'!D28/37)*$K$4)+($Q$6*((37-$K$4)/37))</f>
        <v>22849.933927671827</v>
      </c>
      <c r="E28" s="6">
        <f>(('Løntabel oktober 2017'!E28/37)*$K$4)+($Q$6*((37-$K$4)/37))</f>
        <v>23062.67888059904</v>
      </c>
      <c r="F28" s="6">
        <f>(('Løntabel oktober 2017'!F28/37)*$K$4)+($Q$6*((37-$K$4)/37))</f>
        <v>23370.069046672754</v>
      </c>
      <c r="G28" s="6">
        <f>(('Løntabel oktober 2017'!G28/37)*$K$4)+($Q$6*((37-$K$4)/37))</f>
        <v>23582.821663330113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1239.8362475198123</v>
      </c>
      <c r="D29" s="7">
        <f>D28*$D$5</f>
        <v>1256.7463660219505</v>
      </c>
      <c r="E29" s="7">
        <f>E28*$D$5</f>
        <v>1268.4473384329472</v>
      </c>
      <c r="F29" s="7">
        <f>F28*$D$5</f>
        <v>1285.3537975670015</v>
      </c>
      <c r="G29" s="7">
        <f>G28*$D$5</f>
        <v>1297.0551914831562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21302.640980113141</v>
      </c>
      <c r="D30" s="7">
        <f>D28-D29</f>
        <v>21593.187561649876</v>
      </c>
      <c r="E30" s="7">
        <f>E28-E29</f>
        <v>21794.231542166093</v>
      </c>
      <c r="F30" s="7">
        <f>F28-F29</f>
        <v>22084.715249105753</v>
      </c>
      <c r="G30" s="7">
        <f>G28-G29</f>
        <v>22285.766471846957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2479.6724950396247</v>
      </c>
      <c r="D31" s="7">
        <f>D28*$D$6</f>
        <v>2513.492732043901</v>
      </c>
      <c r="E31" s="7">
        <f>E28*$D$6</f>
        <v>2536.8946768658943</v>
      </c>
      <c r="F31" s="7">
        <f>F28*$D$6</f>
        <v>2570.707595134003</v>
      </c>
      <c r="G31" s="7">
        <f>G28*$D$6</f>
        <v>2594.1103829663125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oktober 2017'!C33/37)*$K$4)+($Q$6*((37-$K$4)/37))</f>
        <v>23285.650618806863</v>
      </c>
      <c r="D33" s="6">
        <f>(('Løntabel oktober 2017'!D33/37)*$K$4)+($Q$6*((37-$K$4)/37))</f>
        <v>23568.69627708097</v>
      </c>
      <c r="E33" s="6">
        <f>(('Løntabel oktober 2017'!E33/37)*$K$4)+($Q$6*((37-$K$4)/37))</f>
        <v>23764.633841033348</v>
      </c>
      <c r="F33" s="6">
        <f>(('Løntabel oktober 2017'!F33/37)*$K$4)+($Q$6*((37-$K$4)/37))</f>
        <v>24047.679499307451</v>
      </c>
      <c r="G33" s="6">
        <f>(('Løntabel oktober 2017'!G33/37)*$K$4)+($Q$6*((37-$K$4)/37))</f>
        <v>24243.542865564494</v>
      </c>
      <c r="L33" t="s">
        <v>52</v>
      </c>
    </row>
    <row r="34" spans="1:12" x14ac:dyDescent="0.2">
      <c r="A34" s="2"/>
      <c r="B34" s="2" t="s">
        <v>8</v>
      </c>
      <c r="C34" s="7">
        <f>C33*$D$5</f>
        <v>1280.7107840343774</v>
      </c>
      <c r="D34" s="7">
        <f>D33*$D$5</f>
        <v>1296.2782952394534</v>
      </c>
      <c r="E34" s="7">
        <f>E33*$D$5</f>
        <v>1307.0548612568341</v>
      </c>
      <c r="F34" s="7">
        <f>F33*$D$5</f>
        <v>1322.6223724619099</v>
      </c>
      <c r="G34" s="7">
        <f>G33*$D$5</f>
        <v>1333.3948576060473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22004.939834772485</v>
      </c>
      <c r="D35" s="7">
        <f>D33-D34</f>
        <v>22272.417981841518</v>
      </c>
      <c r="E35" s="7">
        <f>E33-E34</f>
        <v>22457.578979776514</v>
      </c>
      <c r="F35" s="7">
        <f>F33-F34</f>
        <v>22725.057126845542</v>
      </c>
      <c r="G35" s="7">
        <f>G33-G34</f>
        <v>22910.148007958447</v>
      </c>
      <c r="L35" t="s">
        <v>46</v>
      </c>
    </row>
    <row r="36" spans="1:12" x14ac:dyDescent="0.2">
      <c r="A36" s="2"/>
      <c r="B36" s="2" t="s">
        <v>10</v>
      </c>
      <c r="C36" s="7">
        <f>C33*$D$6</f>
        <v>2561.4215680687548</v>
      </c>
      <c r="D36" s="7">
        <f>D33*$D$6</f>
        <v>2592.5565904789069</v>
      </c>
      <c r="E36" s="7">
        <f>E33*$D$6</f>
        <v>2614.1097225136682</v>
      </c>
      <c r="F36" s="7">
        <f>F33*$D$6</f>
        <v>2645.2447449238198</v>
      </c>
      <c r="G36" s="7">
        <f>G33*$D$6</f>
        <v>2666.7897152120945</v>
      </c>
    </row>
    <row r="37" spans="1:12" x14ac:dyDescent="0.2">
      <c r="A37" s="4">
        <v>29</v>
      </c>
      <c r="B37" s="5" t="s">
        <v>7</v>
      </c>
      <c r="C37" s="6">
        <f>(('Løntabel oktober 2017'!C37/37)*$K$4)+($Q$6*((37-$K$4)/37))</f>
        <v>23669.772087549256</v>
      </c>
      <c r="D37" s="6">
        <f>(('Løntabel oktober 2017'!D37/37)*$K$4)+($Q$6*((37-$K$4)/37))</f>
        <v>23939.425061815633</v>
      </c>
      <c r="E37" s="6">
        <f>(('Løntabel oktober 2017'!E37/37)*$K$4)+($Q$6*((37-$K$4)/37))</f>
        <v>24126.060089715545</v>
      </c>
      <c r="F37" s="6">
        <f>(('Løntabel oktober 2017'!F37/37)*$K$4)+($Q$6*((37-$K$4)/37))</f>
        <v>24395.638866286594</v>
      </c>
      <c r="G37" s="6">
        <f>(('Løntabel oktober 2017'!G37/37)*$K$4)+($Q$6*((37-$K$4)/37))</f>
        <v>24582.34809188185</v>
      </c>
    </row>
    <row r="38" spans="1:12" x14ac:dyDescent="0.2">
      <c r="A38" s="2"/>
      <c r="B38" s="2" t="s">
        <v>8</v>
      </c>
      <c r="C38" s="7">
        <f>C37*$D$5</f>
        <v>1301.8374648152092</v>
      </c>
      <c r="D38" s="7">
        <f>D37*$D$5</f>
        <v>1316.6683783998599</v>
      </c>
      <c r="E38" s="7">
        <f>E37*$D$5</f>
        <v>1326.933304934355</v>
      </c>
      <c r="F38" s="7">
        <f>F37*$D$5</f>
        <v>1341.7601376457626</v>
      </c>
      <c r="G38" s="7">
        <f>G37*$D$5</f>
        <v>1352.0291450535017</v>
      </c>
    </row>
    <row r="39" spans="1:12" x14ac:dyDescent="0.2">
      <c r="A39" s="2"/>
      <c r="B39" s="2" t="s">
        <v>9</v>
      </c>
      <c r="C39" s="7">
        <f>C37-C38</f>
        <v>22367.934622734047</v>
      </c>
      <c r="D39" s="7">
        <f>D37-D38</f>
        <v>22622.756683415773</v>
      </c>
      <c r="E39" s="7">
        <f>E37-E38</f>
        <v>22799.126784781191</v>
      </c>
      <c r="F39" s="7">
        <f>F37-F38</f>
        <v>23053.87872864083</v>
      </c>
      <c r="G39" s="7">
        <f>G37-G38</f>
        <v>23230.318946828349</v>
      </c>
    </row>
    <row r="40" spans="1:12" x14ac:dyDescent="0.2">
      <c r="A40" s="2"/>
      <c r="B40" s="2" t="s">
        <v>10</v>
      </c>
      <c r="C40" s="7">
        <f>C37*$D$6</f>
        <v>2603.6749296304183</v>
      </c>
      <c r="D40" s="7">
        <f>D37*$D$6</f>
        <v>2633.3367567997198</v>
      </c>
      <c r="E40" s="7">
        <f>E37*$D$6</f>
        <v>2653.8666098687099</v>
      </c>
      <c r="F40" s="7">
        <f>F37*$D$6</f>
        <v>2683.5202752915252</v>
      </c>
      <c r="G40" s="7">
        <f>G37*$D$6</f>
        <v>2704.0582901070034</v>
      </c>
    </row>
    <row r="41" spans="1:12" x14ac:dyDescent="0.2">
      <c r="A41" s="4">
        <v>30</v>
      </c>
      <c r="B41" s="5" t="s">
        <v>7</v>
      </c>
      <c r="C41" s="6">
        <f>(('Løntabel oktober 2017'!C41/37)*$K$4)+($Q$6*((37-$K$4)/37))</f>
        <v>24062.217966030799</v>
      </c>
      <c r="D41" s="6">
        <f>(('Løntabel oktober 2017'!D41/37)*$K$4)+($Q$6*((37-$K$4)/37))</f>
        <v>24317.508693100248</v>
      </c>
      <c r="E41" s="6">
        <f>(('Løntabel oktober 2017'!E41/37)*$K$4)+($Q$6*((37-$K$4)/37))</f>
        <v>24494.340350504201</v>
      </c>
      <c r="F41" s="6">
        <f>(('Løntabel oktober 2017'!F41/37)*$K$4)+($Q$6*((37-$K$4)/37))</f>
        <v>24749.626796011595</v>
      </c>
      <c r="G41" s="6">
        <f>(('Løntabel oktober 2017'!G41/37)*$K$4)+($Q$6*((37-$K$4)/37))</f>
        <v>24926.384255720219</v>
      </c>
    </row>
    <row r="42" spans="1:12" x14ac:dyDescent="0.2">
      <c r="A42" s="2"/>
      <c r="B42" s="2" t="s">
        <v>8</v>
      </c>
      <c r="C42" s="7">
        <f>C41*$D$5</f>
        <v>1323.421988131694</v>
      </c>
      <c r="D42" s="7">
        <f>D41*$D$5</f>
        <v>1337.4629781205138</v>
      </c>
      <c r="E42" s="7">
        <f>E41*$D$5</f>
        <v>1347.188719277731</v>
      </c>
      <c r="F42" s="7">
        <f>F41*$D$5</f>
        <v>1361.2294737806378</v>
      </c>
      <c r="G42" s="7">
        <f>G41*$D$5</f>
        <v>1370.951134064612</v>
      </c>
    </row>
    <row r="43" spans="1:12" x14ac:dyDescent="0.2">
      <c r="A43" s="2"/>
      <c r="B43" s="2" t="s">
        <v>9</v>
      </c>
      <c r="C43" s="7">
        <f>C41-C42</f>
        <v>22738.795977899106</v>
      </c>
      <c r="D43" s="7">
        <f>D41-D42</f>
        <v>22980.045714979733</v>
      </c>
      <c r="E43" s="7">
        <f>E41-E42</f>
        <v>23147.151631226468</v>
      </c>
      <c r="F43" s="7">
        <f>F41-F42</f>
        <v>23388.397322230958</v>
      </c>
      <c r="G43" s="7">
        <f>G41-G42</f>
        <v>23555.433121655606</v>
      </c>
    </row>
    <row r="44" spans="1:12" x14ac:dyDescent="0.2">
      <c r="A44" s="2"/>
      <c r="B44" s="2" t="s">
        <v>10</v>
      </c>
      <c r="C44" s="7">
        <f>C41*$D$6</f>
        <v>2646.843976263388</v>
      </c>
      <c r="D44" s="7">
        <f>D41*$D$6</f>
        <v>2674.9259562410275</v>
      </c>
      <c r="E44" s="7">
        <f>E41*$D$6</f>
        <v>2694.377438555462</v>
      </c>
      <c r="F44" s="7">
        <f>F41*$D$6</f>
        <v>2722.4589475612756</v>
      </c>
      <c r="G44" s="7">
        <f>G41*$D$6</f>
        <v>2741.902268129224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oktober 2017'!C46/37)*$K$4)+($Q$6*((37-$K$4)/37))</f>
        <v>24463.557581652651</v>
      </c>
      <c r="D46" s="6">
        <f>(('Løntabel oktober 2017'!D46/37)*$K$4)+($Q$6*((37-$K$4)/37))</f>
        <v>24703.744796159648</v>
      </c>
      <c r="E46" s="6">
        <f>(('Løntabel oktober 2017'!E46/37)*$K$4)+($Q$6*((37-$K$4)/37))</f>
        <v>24869.966183130888</v>
      </c>
      <c r="F46" s="6">
        <f>(('Løntabel oktober 2017'!F46/37)*$K$4)+($Q$6*((37-$K$4)/37))</f>
        <v>25110.153397637885</v>
      </c>
      <c r="G46" s="6">
        <f>(('Løntabel oktober 2017'!G46/37)*$K$4)+($Q$6*((37-$K$4)/37))</f>
        <v>25276.374784609121</v>
      </c>
    </row>
    <row r="47" spans="1:12" x14ac:dyDescent="0.2">
      <c r="A47" s="2"/>
      <c r="B47" s="2" t="s">
        <v>8</v>
      </c>
      <c r="C47" s="7">
        <f>C46*$D$5</f>
        <v>1345.4956669908959</v>
      </c>
      <c r="D47" s="7">
        <f>D46*$D$5</f>
        <v>1358.7059637887808</v>
      </c>
      <c r="E47" s="7">
        <f>E46*$D$5</f>
        <v>1367.8481400721989</v>
      </c>
      <c r="F47" s="7">
        <f>F46*$D$5</f>
        <v>1381.0584368700836</v>
      </c>
      <c r="G47" s="7">
        <f>G46*$D$5</f>
        <v>1390.2006131535018</v>
      </c>
    </row>
    <row r="48" spans="1:12" x14ac:dyDescent="0.2">
      <c r="A48" s="2"/>
      <c r="B48" s="2" t="s">
        <v>9</v>
      </c>
      <c r="C48" s="7">
        <f>C46-C47</f>
        <v>23118.061914661754</v>
      </c>
      <c r="D48" s="7">
        <f>D46-D47</f>
        <v>23345.038832370868</v>
      </c>
      <c r="E48" s="7">
        <f>E46-E47</f>
        <v>23502.11804305869</v>
      </c>
      <c r="F48" s="7">
        <f>F46-F47</f>
        <v>23729.094960767801</v>
      </c>
      <c r="G48" s="7">
        <f>G46-G47</f>
        <v>23886.174171455619</v>
      </c>
    </row>
    <row r="49" spans="1:7" x14ac:dyDescent="0.2">
      <c r="A49" s="2"/>
      <c r="B49" s="2" t="s">
        <v>10</v>
      </c>
      <c r="C49" s="7">
        <f>C46*$D$6</f>
        <v>2690.9913339817917</v>
      </c>
      <c r="D49" s="7">
        <f>D46*$D$6</f>
        <v>2717.4119275775615</v>
      </c>
      <c r="E49" s="7">
        <f>E46*$D$6</f>
        <v>2735.6962801443979</v>
      </c>
      <c r="F49" s="7">
        <f>F46*$D$6</f>
        <v>2762.1168737401672</v>
      </c>
      <c r="G49" s="7">
        <f>G46*$D$6</f>
        <v>2780.4012263070035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oktober 2017'!C52/37)*$K$4)+($Q$6*((37-$K$4)/37))</f>
        <v>28039.014673815174</v>
      </c>
      <c r="D52" s="6">
        <f>(('Løntabel oktober 2017'!D52/37)*$K$4)+($Q$6*((37-$K$4)/37))</f>
        <v>28121.14224783763</v>
      </c>
      <c r="E52" s="6">
        <f>(('Løntabel oktober 2017'!E52/37)*$K$4)+($Q$6*((37-$K$4)/37))</f>
        <v>28177.96206432183</v>
      </c>
      <c r="F52" s="6">
        <f>(('Løntabel oktober 2017'!F52/37)*$K$4)+($Q$6*((37-$K$4)/37))</f>
        <v>28260.095981773742</v>
      </c>
      <c r="G52" s="6">
        <f>(('Løntabel oktober 2017'!G52/37)*$K$4)+($Q$6*((37-$K$4)/37))</f>
        <v>28317.005614094662</v>
      </c>
    </row>
    <row r="53" spans="1:7" x14ac:dyDescent="0.2">
      <c r="A53" s="2"/>
      <c r="B53" s="2" t="s">
        <v>8</v>
      </c>
      <c r="C53" s="7">
        <f>C52*$D$5</f>
        <v>1542.1458070598346</v>
      </c>
      <c r="D53" s="7">
        <f>D52*$D$5</f>
        <v>1546.6628236310696</v>
      </c>
      <c r="E53" s="7">
        <f>E52*$D$5</f>
        <v>1549.7879135377007</v>
      </c>
      <c r="F53" s="7">
        <f>F52*$D$5</f>
        <v>1554.3052789975559</v>
      </c>
      <c r="G53" s="7">
        <f>G52*$D$5</f>
        <v>1557.4353087752063</v>
      </c>
    </row>
    <row r="54" spans="1:7" x14ac:dyDescent="0.2">
      <c r="A54" s="2"/>
      <c r="B54" s="2" t="s">
        <v>9</v>
      </c>
      <c r="C54" s="7">
        <f>C52-C53</f>
        <v>26496.86886675534</v>
      </c>
      <c r="D54" s="7">
        <f>D52-D53</f>
        <v>26574.479424206562</v>
      </c>
      <c r="E54" s="7">
        <f>E52-E53</f>
        <v>26628.174150784129</v>
      </c>
      <c r="F54" s="7">
        <f>F52-F53</f>
        <v>26705.790702776187</v>
      </c>
      <c r="G54" s="7">
        <f>G52-G53</f>
        <v>26759.570305319456</v>
      </c>
    </row>
    <row r="55" spans="1:7" x14ac:dyDescent="0.2">
      <c r="A55" s="2"/>
      <c r="B55" s="2" t="s">
        <v>10</v>
      </c>
      <c r="C55" s="7">
        <f>C52*$D$6</f>
        <v>3084.2916141196692</v>
      </c>
      <c r="D55" s="7">
        <f>D52*$D$6</f>
        <v>3093.3256472621392</v>
      </c>
      <c r="E55" s="7">
        <f>E52*$D$6</f>
        <v>3099.5758270754013</v>
      </c>
      <c r="F55" s="7">
        <f>F52*$D$6</f>
        <v>3108.6105579951118</v>
      </c>
      <c r="G55" s="7">
        <f>G52*$D$6</f>
        <v>3114.8706175504126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J45" sqref="J45"/>
    </sheetView>
  </sheetViews>
  <sheetFormatPr defaultRowHeight="12.75" x14ac:dyDescent="0.2"/>
  <cols>
    <col min="2" max="2" width="25" customWidth="1"/>
    <col min="3" max="3" width="11.28515625" customWidth="1"/>
    <col min="4" max="7" width="10.85546875" customWidth="1"/>
    <col min="12" max="12" width="14.42578125" customWidth="1"/>
    <col min="13" max="13" width="9.85546875" customWidth="1"/>
    <col min="14" max="14" width="12.7109375" customWidth="1"/>
    <col min="15" max="15" width="16.5703125" customWidth="1"/>
    <col min="16" max="16" width="18.85546875" customWidth="1"/>
  </cols>
  <sheetData>
    <row r="1" spans="1:7" x14ac:dyDescent="0.2">
      <c r="A1" s="3" t="s">
        <v>68</v>
      </c>
    </row>
    <row r="2" spans="1:7" x14ac:dyDescent="0.2">
      <c r="A2" s="2" t="s">
        <v>82</v>
      </c>
    </row>
    <row r="4" spans="1:7" ht="15" x14ac:dyDescent="0.25">
      <c r="A4" t="s">
        <v>77</v>
      </c>
      <c r="D4" s="21">
        <v>2.88456E-3</v>
      </c>
      <c r="F4" s="26"/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oktober 2017'!C12/160.33</f>
        <v>150.30227089998365</v>
      </c>
      <c r="D12" s="6">
        <f>'Løntabel oktober 2017'!D12/160.33</f>
        <v>152.76365409578909</v>
      </c>
      <c r="E12" s="6">
        <f>'Løntabel oktober 2017'!E12/160.33</f>
        <v>154.46779441825939</v>
      </c>
      <c r="F12" s="6">
        <f>'Løntabel oktober 2017'!F12/160.33</f>
        <v>156.92924787489451</v>
      </c>
      <c r="G12" s="6">
        <f>'Løntabel oktober 2017'!G12/160.33</f>
        <v>158.63345983830138</v>
      </c>
    </row>
    <row r="13" spans="1:7" x14ac:dyDescent="0.2">
      <c r="A13" s="2"/>
      <c r="B13" t="s">
        <v>8</v>
      </c>
      <c r="C13" s="7">
        <f>C12*$D$5</f>
        <v>8.2666248994991012</v>
      </c>
      <c r="D13" s="7">
        <f>D12*$D$5</f>
        <v>8.4020009752684004</v>
      </c>
      <c r="E13" s="7">
        <f>E12*$D$5</f>
        <v>8.495728693004267</v>
      </c>
      <c r="F13" s="7">
        <f>F12*$D$5</f>
        <v>8.6311086331191991</v>
      </c>
      <c r="G13" s="7">
        <f>G12*$D$5</f>
        <v>8.7248402911065757</v>
      </c>
    </row>
    <row r="14" spans="1:7" x14ac:dyDescent="0.2">
      <c r="A14" s="2"/>
      <c r="B14" t="s">
        <v>9</v>
      </c>
      <c r="C14" s="7">
        <f>C12-C13</f>
        <v>142.03564600048455</v>
      </c>
      <c r="D14" s="7">
        <f>D12-D13</f>
        <v>144.36165312052069</v>
      </c>
      <c r="E14" s="7">
        <f>E12-E13</f>
        <v>145.97206572525511</v>
      </c>
      <c r="F14" s="7">
        <f>F12-F13</f>
        <v>148.29813924177532</v>
      </c>
      <c r="G14" s="7">
        <f>G12-G13</f>
        <v>149.9086195471948</v>
      </c>
    </row>
    <row r="15" spans="1:7" x14ac:dyDescent="0.2">
      <c r="A15" s="2"/>
      <c r="B15" t="s">
        <v>10</v>
      </c>
      <c r="C15" s="7">
        <f>C12*$D$6</f>
        <v>16.533249798998202</v>
      </c>
      <c r="D15" s="7">
        <f>D12*$D$6</f>
        <v>16.804001950536801</v>
      </c>
      <c r="E15" s="7">
        <f>E12*$D$6</f>
        <v>16.991457386008534</v>
      </c>
      <c r="F15" s="7">
        <f>F12*$D$6</f>
        <v>17.262217266238398</v>
      </c>
      <c r="G15" s="7">
        <f>G12*$D$6</f>
        <v>17.449680582213151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oktober 2017'!C18/160.33</f>
        <v>162.22222657791838</v>
      </c>
      <c r="D18" s="6">
        <f>'Løntabel oktober 2017'!D18/160.33</f>
        <v>164.66845393535093</v>
      </c>
      <c r="E18" s="6">
        <f>'Løntabel oktober 2017'!E18/160.33</f>
        <v>166.36230930537329</v>
      </c>
      <c r="F18" s="6">
        <f>'Løntabel oktober 2017'!F18/160.33</f>
        <v>168.80853666280586</v>
      </c>
      <c r="G18" s="6">
        <f>'Løntabel oktober 2017'!G18/160.33</f>
        <v>170.50173543068038</v>
      </c>
    </row>
    <row r="19" spans="1:16" x14ac:dyDescent="0.2">
      <c r="A19" s="2"/>
      <c r="B19" s="2" t="s">
        <v>8</v>
      </c>
      <c r="C19" s="7">
        <f>C18*$D$5</f>
        <v>8.9222224617855108</v>
      </c>
      <c r="D19" s="7">
        <f>D18*$D$5</f>
        <v>9.0567649664443017</v>
      </c>
      <c r="E19" s="7">
        <f>E18*$D$5</f>
        <v>9.1499270117955316</v>
      </c>
      <c r="F19" s="7">
        <f>F18*$D$5</f>
        <v>9.2844695164543225</v>
      </c>
      <c r="G19" s="7">
        <f>G18*$D$5</f>
        <v>9.3775954486874209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153.30000411613287</v>
      </c>
      <c r="D20" s="7">
        <f>D18-D19</f>
        <v>155.61168896890663</v>
      </c>
      <c r="E20" s="7">
        <f>E18-E19</f>
        <v>157.21238229357775</v>
      </c>
      <c r="F20" s="7">
        <f>F18-F19</f>
        <v>159.52406714635154</v>
      </c>
      <c r="G20" s="7">
        <f>G18-G19</f>
        <v>161.12413998199295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17.844444923571022</v>
      </c>
      <c r="D21" s="7">
        <f>D18*$D$6</f>
        <v>18.113529932888603</v>
      </c>
      <c r="E21" s="7">
        <f>E18*$D$6</f>
        <v>18.299854023591063</v>
      </c>
      <c r="F21" s="7">
        <f>F18*$D$6</f>
        <v>18.568939032908645</v>
      </c>
      <c r="G21" s="7">
        <f>G18*$D$6</f>
        <v>18.755190897374842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oktober 2017'!C23/160.33</f>
        <v>164.83685214378383</v>
      </c>
      <c r="D22" s="6">
        <f>'Løntabel oktober 2017'!D23/160.33</f>
        <v>167.20650975412656</v>
      </c>
      <c r="E22" s="6">
        <f>'Løntabel oktober 2017'!E23/160.33</f>
        <v>168.84685605832874</v>
      </c>
      <c r="F22" s="6">
        <f>'Løntabel oktober 2017'!F23/160.33</f>
        <v>171.21775321726591</v>
      </c>
      <c r="G22" s="6">
        <f>'Løntabel oktober 2017'!G23/160.33</f>
        <v>172.85803372012387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9.0660268679081106</v>
      </c>
      <c r="D23" s="7">
        <f>D22*$D$5</f>
        <v>9.1963580364769602</v>
      </c>
      <c r="E23" s="7">
        <f>E22*$D$5</f>
        <v>9.2865770832080816</v>
      </c>
      <c r="F23" s="7">
        <f>F22*$D$5</f>
        <v>9.4169764269496259</v>
      </c>
      <c r="G23" s="7">
        <f>G22*$D$5</f>
        <v>9.5071918546068126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155.77082527587572</v>
      </c>
      <c r="D24" s="7">
        <f>D22-D23</f>
        <v>158.01015171764959</v>
      </c>
      <c r="E24" s="7">
        <f>E22-E23</f>
        <v>159.56027897512067</v>
      </c>
      <c r="F24" s="7">
        <f>F22-F23</f>
        <v>161.80077679031629</v>
      </c>
      <c r="G24" s="7">
        <f>G22-G23</f>
        <v>163.35084186551705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18.132053735816221</v>
      </c>
      <c r="D25" s="7">
        <f>D22*$D$6</f>
        <v>18.39271607295392</v>
      </c>
      <c r="E25" s="7">
        <f>E22*$D$6</f>
        <v>18.573154166416163</v>
      </c>
      <c r="F25" s="7">
        <f>F22*$D$6</f>
        <v>18.833952853899252</v>
      </c>
      <c r="G25" s="7">
        <f>G22*$D$6</f>
        <v>19.014383709213625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oktober 2017'!C28/160.33</f>
        <v>167.51161499523562</v>
      </c>
      <c r="D26" s="6">
        <f>'Løntabel oktober 2017'!D28/160.33</f>
        <v>169.80042213322284</v>
      </c>
      <c r="E26" s="6">
        <f>'Løntabel oktober 2017'!E28/160.33</f>
        <v>171.38416438625879</v>
      </c>
      <c r="F26" s="6">
        <f>'Løntabel oktober 2017'!F28/160.33</f>
        <v>173.6724762238855</v>
      </c>
      <c r="G26" s="6">
        <f>'Løntabel oktober 2017'!G28/160.33</f>
        <v>175.25627552820791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9.2131388247379586</v>
      </c>
      <c r="D27" s="7">
        <f>D26*$D$5</f>
        <v>9.3390232173272558</v>
      </c>
      <c r="E27" s="7">
        <f>E26*$D$5</f>
        <v>9.4261290412442342</v>
      </c>
      <c r="F27" s="7">
        <f>F26*$D$5</f>
        <v>9.5519861923137022</v>
      </c>
      <c r="G27" s="7">
        <f>G26*$D$5</f>
        <v>9.6390951540514358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158.29847617049765</v>
      </c>
      <c r="D28" s="7">
        <f>D26-D27</f>
        <v>160.46139891589559</v>
      </c>
      <c r="E28" s="7">
        <f>E26-E27</f>
        <v>161.95803534501457</v>
      </c>
      <c r="F28" s="7">
        <f>F26-F27</f>
        <v>164.12049003157179</v>
      </c>
      <c r="G28" s="7">
        <f>G26-G27</f>
        <v>165.61718037415648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18.426277649475917</v>
      </c>
      <c r="D29" s="7">
        <f>D26*$D$6</f>
        <v>18.678046434654512</v>
      </c>
      <c r="E29" s="7">
        <f>E26*$D$6</f>
        <v>18.852258082488468</v>
      </c>
      <c r="F29" s="7">
        <f>F26*$D$6</f>
        <v>19.103972384627404</v>
      </c>
      <c r="G29" s="7">
        <f>G26*$D$6</f>
        <v>19.278190308102872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oktober 2017'!C33/160.33</f>
        <v>173.04403813731048</v>
      </c>
      <c r="D30" s="6">
        <f>'Løntabel oktober 2017'!D33/160.33</f>
        <v>175.15112158337672</v>
      </c>
      <c r="E30" s="6">
        <f>'Løntabel oktober 2017'!E33/160.33</f>
        <v>176.60974419565787</v>
      </c>
      <c r="F30" s="6">
        <f>'Løntabel oktober 2017'!F33/160.33</f>
        <v>178.71682764172408</v>
      </c>
      <c r="G30" s="6">
        <f>'Løntabel oktober 2017'!G33/160.33</f>
        <v>180.174897902358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9.5174220975520765</v>
      </c>
      <c r="D31" s="7">
        <f>D30*$D$5</f>
        <v>9.6333116870857189</v>
      </c>
      <c r="E31" s="7">
        <f>E30*$D$5</f>
        <v>9.7135359307611822</v>
      </c>
      <c r="F31" s="7">
        <f>F30*$D$5</f>
        <v>9.8294255202948246</v>
      </c>
      <c r="G31" s="7">
        <f>G30*$D$5</f>
        <v>9.9096193846296892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163.52661603975841</v>
      </c>
      <c r="D32" s="7">
        <f>D30-D31</f>
        <v>165.517809896291</v>
      </c>
      <c r="E32" s="7">
        <f>E30-E31</f>
        <v>166.8962082648967</v>
      </c>
      <c r="F32" s="7">
        <f>F30-F31</f>
        <v>168.88740212142926</v>
      </c>
      <c r="G32" s="7">
        <f>G30-G31</f>
        <v>170.26527851772832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19.034844195104153</v>
      </c>
      <c r="D33" s="7">
        <f>D30*$D$6</f>
        <v>19.266623374171438</v>
      </c>
      <c r="E33" s="7">
        <f>E30*$D$6</f>
        <v>19.427071861522364</v>
      </c>
      <c r="F33" s="7">
        <f>F30*$D$6</f>
        <v>19.658851040589649</v>
      </c>
      <c r="G33" s="7">
        <f>G30*$D$6</f>
        <v>19.819238769259378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oktober 2017'!C37/160.33</f>
        <v>175.90356261474278</v>
      </c>
      <c r="D34" s="6">
        <f>'Løntabel oktober 2017'!D37/160.33</f>
        <v>177.91094658849369</v>
      </c>
      <c r="E34" s="6">
        <f>'Løntabel oktober 2017'!E37/160.33</f>
        <v>179.30031811301001</v>
      </c>
      <c r="F34" s="6">
        <f>'Løntabel oktober 2017'!F37/160.33</f>
        <v>181.30714973511377</v>
      </c>
      <c r="G34" s="6">
        <f>'Løntabel oktober 2017'!G37/160.33</f>
        <v>182.69707361127735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9.6746959438108533</v>
      </c>
      <c r="D35" s="7">
        <f>D34*$D$5</f>
        <v>9.7851020623671534</v>
      </c>
      <c r="E35" s="7">
        <f>E34*$D$5</f>
        <v>9.8615174962155496</v>
      </c>
      <c r="F35" s="7">
        <f>F34*$D$5</f>
        <v>9.9718932354312582</v>
      </c>
      <c r="G35" s="7">
        <f>G34*$D$5</f>
        <v>10.048339048620255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166.22886667093192</v>
      </c>
      <c r="D36" s="7">
        <f>D34-D35</f>
        <v>168.12584452612654</v>
      </c>
      <c r="E36" s="7">
        <f>E34-E35</f>
        <v>169.43880061679445</v>
      </c>
      <c r="F36" s="7">
        <f>F34-F35</f>
        <v>171.33525649968252</v>
      </c>
      <c r="G36" s="7">
        <f>G34-G35</f>
        <v>172.6487345626571</v>
      </c>
      <c r="O36" t="s">
        <v>51</v>
      </c>
    </row>
    <row r="37" spans="1:15" x14ac:dyDescent="0.2">
      <c r="A37" s="2"/>
      <c r="B37" s="2" t="s">
        <v>10</v>
      </c>
      <c r="C37" s="7">
        <f>C34*$D$6</f>
        <v>19.349391887621707</v>
      </c>
      <c r="D37" s="7">
        <f>D34*$D$6</f>
        <v>19.570204124734307</v>
      </c>
      <c r="E37" s="7">
        <f>E34*$D$6</f>
        <v>19.723034992431099</v>
      </c>
      <c r="F37" s="7">
        <f>F34*$D$6</f>
        <v>19.943786470862516</v>
      </c>
      <c r="G37" s="7">
        <f>G34*$D$6</f>
        <v>20.09667809724051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oktober 2017'!C41/160.33</f>
        <v>178.82505669123765</v>
      </c>
      <c r="D38" s="6">
        <f>'Løntabel oktober 2017'!D41/160.33</f>
        <v>180.72552345063704</v>
      </c>
      <c r="E38" s="6">
        <f>'Løntabel oktober 2017'!E41/160.33</f>
        <v>182.04191551377019</v>
      </c>
      <c r="F38" s="6">
        <f>'Løntabel oktober 2017'!F41/160.33</f>
        <v>183.94235039983656</v>
      </c>
      <c r="G38" s="6">
        <f>'Løntabel oktober 2017'!G41/160.33</f>
        <v>185.25819011132256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9.8353781180180704</v>
      </c>
      <c r="D39" s="7">
        <f>D38*$D$5</f>
        <v>9.9399037897850366</v>
      </c>
      <c r="E39" s="7">
        <f>E38*$D$5</f>
        <v>10.012305353257361</v>
      </c>
      <c r="F39" s="7">
        <f>F38*$D$5</f>
        <v>10.11682927199101</v>
      </c>
      <c r="G39" s="7">
        <f>G38*$D$5</f>
        <v>10.189200456122741</v>
      </c>
      <c r="O39" t="s">
        <v>46</v>
      </c>
    </row>
    <row r="40" spans="1:15" x14ac:dyDescent="0.2">
      <c r="A40" s="2"/>
      <c r="B40" s="2" t="s">
        <v>9</v>
      </c>
      <c r="C40" s="7">
        <f>C38-C39</f>
        <v>168.98967857321958</v>
      </c>
      <c r="D40" s="7">
        <f>D38-D39</f>
        <v>170.78561966085201</v>
      </c>
      <c r="E40" s="7">
        <f>E38-E39</f>
        <v>172.02961016051285</v>
      </c>
      <c r="F40" s="7">
        <f>F38-F39</f>
        <v>173.82552112784555</v>
      </c>
      <c r="G40" s="7">
        <f>G38-G39</f>
        <v>175.06898965519983</v>
      </c>
    </row>
    <row r="41" spans="1:15" x14ac:dyDescent="0.2">
      <c r="A41" s="2"/>
      <c r="B41" s="2" t="s">
        <v>10</v>
      </c>
      <c r="C41" s="7">
        <f>C38*$D$6</f>
        <v>19.670756236036141</v>
      </c>
      <c r="D41" s="7">
        <f>D38*$D$6</f>
        <v>19.879807579570073</v>
      </c>
      <c r="E41" s="7">
        <f>E38*$D$6</f>
        <v>20.024610706514721</v>
      </c>
      <c r="F41" s="7">
        <f>F38*$D$6</f>
        <v>20.23365854398202</v>
      </c>
      <c r="G41" s="7">
        <f>G38*$D$6</f>
        <v>20.378400912245482</v>
      </c>
    </row>
    <row r="42" spans="1:15" x14ac:dyDescent="0.2">
      <c r="A42" s="4">
        <v>31</v>
      </c>
      <c r="B42" s="5" t="s">
        <v>7</v>
      </c>
      <c r="C42" s="6">
        <f>'Løntabel oktober 2017'!C46/160.33</f>
        <v>181.8127586241479</v>
      </c>
      <c r="D42" s="6">
        <f>'Løntabel oktober 2017'!D46/160.33</f>
        <v>183.60078995001388</v>
      </c>
      <c r="E42" s="6">
        <f>'Løntabel oktober 2017'!E46/160.33</f>
        <v>184.83819572760081</v>
      </c>
      <c r="F42" s="6">
        <f>'Løntabel oktober 2017'!F46/160.33</f>
        <v>186.62622705346678</v>
      </c>
      <c r="G42" s="6">
        <f>'Løntabel oktober 2017'!G46/160.33</f>
        <v>187.86363283105368</v>
      </c>
    </row>
    <row r="43" spans="1:15" x14ac:dyDescent="0.2">
      <c r="A43" s="2"/>
      <c r="B43" s="2" t="s">
        <v>8</v>
      </c>
      <c r="C43" s="7">
        <f>C42*$D$5</f>
        <v>9.9997017243281352</v>
      </c>
      <c r="D43" s="7">
        <f>D42*$D$5</f>
        <v>10.098043447250763</v>
      </c>
      <c r="E43" s="7">
        <f>E42*$D$5</f>
        <v>10.166100765018044</v>
      </c>
      <c r="F43" s="7">
        <f>F42*$D$5</f>
        <v>10.264442487940673</v>
      </c>
      <c r="G43" s="7">
        <f>G42*$D$5</f>
        <v>10.332499805707952</v>
      </c>
    </row>
    <row r="44" spans="1:15" x14ac:dyDescent="0.2">
      <c r="A44" s="2"/>
      <c r="B44" s="2" t="s">
        <v>9</v>
      </c>
      <c r="C44" s="7">
        <f>C42-C43</f>
        <v>171.81305689981977</v>
      </c>
      <c r="D44" s="7">
        <f>D42-D43</f>
        <v>173.5027465027631</v>
      </c>
      <c r="E44" s="7">
        <f>E42-E43</f>
        <v>174.67209496258278</v>
      </c>
      <c r="F44" s="7">
        <f>F42-F43</f>
        <v>176.36178456552611</v>
      </c>
      <c r="G44" s="7">
        <f>G42-G43</f>
        <v>177.53113302534572</v>
      </c>
    </row>
    <row r="45" spans="1:15" x14ac:dyDescent="0.2">
      <c r="A45" s="2"/>
      <c r="B45" s="2" t="s">
        <v>10</v>
      </c>
      <c r="C45" s="7">
        <f>C42*$D$6</f>
        <v>19.99940344865627</v>
      </c>
      <c r="D45" s="7">
        <f>D42*$D$6</f>
        <v>20.196086894501526</v>
      </c>
      <c r="E45" s="7">
        <f>E42*$D$6</f>
        <v>20.332201530036087</v>
      </c>
      <c r="F45" s="7">
        <f>F42*$D$6</f>
        <v>20.528884975881347</v>
      </c>
      <c r="G45" s="7">
        <f>G42*$D$6</f>
        <v>20.664999611415904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oktober 2017'!C52/160.33</f>
        <v>208.42961788619681</v>
      </c>
      <c r="D48" s="6">
        <f>'Løntabel oktober 2017'!D52/160.33</f>
        <v>209.04100211566524</v>
      </c>
      <c r="E48" s="6">
        <f>'Løntabel oktober 2017'!E52/160.33</f>
        <v>209.4639872109054</v>
      </c>
      <c r="F48" s="6">
        <f>'Løntabel oktober 2017'!F52/160.33</f>
        <v>210.07541866291481</v>
      </c>
      <c r="G48" s="6">
        <f>'Løntabel oktober 2017'!G52/160.33</f>
        <v>210.4990723762991</v>
      </c>
    </row>
    <row r="49" spans="1:7" x14ac:dyDescent="0.2">
      <c r="A49" s="2"/>
      <c r="B49" s="2" t="s">
        <v>8</v>
      </c>
      <c r="C49" s="7">
        <f>C48*$D$5</f>
        <v>11.463628983740824</v>
      </c>
      <c r="D49" s="7">
        <f>D48*$D$5</f>
        <v>11.497255116361588</v>
      </c>
      <c r="E49" s="7">
        <f>E48*$D$5</f>
        <v>11.520519296599797</v>
      </c>
      <c r="F49" s="7">
        <f>F48*$D$5</f>
        <v>11.554148026460314</v>
      </c>
      <c r="G49" s="7">
        <f>G48*$D$5</f>
        <v>11.577448980696451</v>
      </c>
    </row>
    <row r="50" spans="1:7" x14ac:dyDescent="0.2">
      <c r="A50" s="2"/>
      <c r="B50" s="2" t="s">
        <v>9</v>
      </c>
      <c r="C50" s="7">
        <f>C48-C49</f>
        <v>196.96598890245599</v>
      </c>
      <c r="D50" s="7">
        <f>D48-D49</f>
        <v>197.54374699930364</v>
      </c>
      <c r="E50" s="7">
        <f>E48-E49</f>
        <v>197.94346791430561</v>
      </c>
      <c r="F50" s="7">
        <f>F48-F49</f>
        <v>198.52127063645449</v>
      </c>
      <c r="G50" s="7">
        <f>G48-G49</f>
        <v>198.92162339560264</v>
      </c>
    </row>
    <row r="51" spans="1:7" x14ac:dyDescent="0.2">
      <c r="A51" s="2"/>
      <c r="B51" s="2" t="s">
        <v>10</v>
      </c>
      <c r="C51" s="7">
        <f>C48*$D$6</f>
        <v>22.927257967481648</v>
      </c>
      <c r="D51" s="7">
        <f>D48*$D$6</f>
        <v>22.994510232723176</v>
      </c>
      <c r="E51" s="7">
        <f>E48*$D$6</f>
        <v>23.041038593199595</v>
      </c>
      <c r="F51" s="7">
        <f>F48*$D$6</f>
        <v>23.108296052920629</v>
      </c>
      <c r="G51" s="7">
        <f>G48*$D$6</f>
        <v>23.154897961392901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  <vt:lpstr>Løntabel oktober 2017</vt:lpstr>
      <vt:lpstr>Deltid oktober 2017</vt:lpstr>
      <vt:lpstr>Timelønnede oktober 2017</vt:lpstr>
    </vt:vector>
  </TitlesOfParts>
  <Company>Lægeforeningen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2016-11-04T13:42:39Z</cp:lastPrinted>
  <dcterms:created xsi:type="dcterms:W3CDTF">2011-05-31T12:32:57Z</dcterms:created>
  <dcterms:modified xsi:type="dcterms:W3CDTF">2017-10-02T13:43:39Z</dcterms:modified>
</cp:coreProperties>
</file>