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5800" windowHeight="12210" firstSheet="10" activeTab="10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state="hidden" r:id="rId5"/>
    <sheet name="Deltid oktober 2015" sheetId="14" state="hidden" r:id="rId6"/>
    <sheet name="Timelønnede oktober 2015" sheetId="15" state="hidden" r:id="rId7"/>
    <sheet name="Løntabel april 2016" sheetId="16" state="hidden" r:id="rId8"/>
    <sheet name="Deltid april 2016 " sheetId="17" state="hidden" r:id="rId9"/>
    <sheet name="Timelønnede april 2016" sheetId="18" state="hidden" r:id="rId10"/>
    <sheet name="Løntabel januar 2017" sheetId="19" r:id="rId11"/>
    <sheet name="Deltid januar 2017" sheetId="20" state="hidden" r:id="rId12"/>
    <sheet name="Timelønnede januar 2017" sheetId="21" state="hidden" r:id="rId13"/>
  </sheets>
  <externalReferences>
    <externalReference r:id="rId14"/>
    <externalReference r:id="rId15"/>
  </externalReferences>
  <calcPr calcId="171027"/>
</workbook>
</file>

<file path=xl/calcChain.xml><?xml version="1.0" encoding="utf-8"?>
<calcChain xmlns="http://schemas.openxmlformats.org/spreadsheetml/2006/main">
  <c r="G48" i="21" l="1"/>
  <c r="F48" i="21"/>
  <c r="E48" i="21"/>
  <c r="D48" i="21"/>
  <c r="C48" i="21"/>
  <c r="C51" i="21" s="1"/>
  <c r="G51" i="21"/>
  <c r="E51" i="21"/>
  <c r="G49" i="21"/>
  <c r="G50" i="21" s="1"/>
  <c r="C49" i="21"/>
  <c r="C50" i="21" s="1"/>
  <c r="F51" i="21"/>
  <c r="E49" i="21"/>
  <c r="G42" i="21"/>
  <c r="G43" i="21" s="1"/>
  <c r="G44" i="21" s="1"/>
  <c r="F42" i="21"/>
  <c r="F45" i="21" s="1"/>
  <c r="E42" i="21"/>
  <c r="D42" i="21"/>
  <c r="C42" i="21"/>
  <c r="C43" i="21" s="1"/>
  <c r="C44" i="21" s="1"/>
  <c r="G45" i="21"/>
  <c r="E45" i="21"/>
  <c r="E43" i="21"/>
  <c r="G38" i="21"/>
  <c r="G39" i="21" s="1"/>
  <c r="G40" i="21" s="1"/>
  <c r="F38" i="21"/>
  <c r="E38" i="21"/>
  <c r="D38" i="21"/>
  <c r="C38" i="21"/>
  <c r="C41" i="21" s="1"/>
  <c r="G41" i="21"/>
  <c r="E41" i="21"/>
  <c r="C39" i="21"/>
  <c r="C40" i="21" s="1"/>
  <c r="F41" i="21"/>
  <c r="E39" i="21"/>
  <c r="G34" i="21"/>
  <c r="F34" i="21"/>
  <c r="E34" i="21"/>
  <c r="D34" i="21"/>
  <c r="C34" i="21"/>
  <c r="C37" i="21" s="1"/>
  <c r="G37" i="21"/>
  <c r="E37" i="21"/>
  <c r="G35" i="21"/>
  <c r="G36" i="21" s="1"/>
  <c r="C35" i="21"/>
  <c r="C36" i="21" s="1"/>
  <c r="F37" i="21"/>
  <c r="E35" i="21"/>
  <c r="G30" i="21"/>
  <c r="G33" i="21" s="1"/>
  <c r="F30" i="21"/>
  <c r="F31" i="21" s="1"/>
  <c r="F32" i="21" s="1"/>
  <c r="E30" i="21"/>
  <c r="E31" i="21" s="1"/>
  <c r="D30" i="21"/>
  <c r="C30" i="21"/>
  <c r="F33" i="21"/>
  <c r="D33" i="21"/>
  <c r="D31" i="21"/>
  <c r="D32" i="21"/>
  <c r="C33" i="21"/>
  <c r="G26" i="21"/>
  <c r="F26" i="21"/>
  <c r="E26" i="21"/>
  <c r="D26" i="21"/>
  <c r="C26" i="21"/>
  <c r="C29" i="21" s="1"/>
  <c r="G29" i="21"/>
  <c r="E29" i="21"/>
  <c r="G27" i="21"/>
  <c r="G28" i="21" s="1"/>
  <c r="C27" i="21"/>
  <c r="C28" i="21" s="1"/>
  <c r="F29" i="21"/>
  <c r="E27" i="21"/>
  <c r="D27" i="21"/>
  <c r="G22" i="21"/>
  <c r="G23" i="21" s="1"/>
  <c r="G24" i="21" s="1"/>
  <c r="F22" i="21"/>
  <c r="E22" i="21"/>
  <c r="D22" i="21"/>
  <c r="D23" i="21" s="1"/>
  <c r="D24" i="21" s="1"/>
  <c r="E25" i="21"/>
  <c r="F25" i="21"/>
  <c r="C22" i="21"/>
  <c r="C23" i="21" s="1"/>
  <c r="G25" i="21"/>
  <c r="G18" i="21"/>
  <c r="G19" i="21" s="1"/>
  <c r="G20" i="21" s="1"/>
  <c r="F18" i="21"/>
  <c r="F21" i="21" s="1"/>
  <c r="E18" i="21"/>
  <c r="E19" i="21" s="1"/>
  <c r="D18" i="21"/>
  <c r="C18" i="21"/>
  <c r="C19" i="21" s="1"/>
  <c r="C20" i="21" s="1"/>
  <c r="G21" i="21"/>
  <c r="D19" i="21"/>
  <c r="G12" i="21"/>
  <c r="F12" i="21"/>
  <c r="E12" i="21"/>
  <c r="E15" i="21" s="1"/>
  <c r="D12" i="21"/>
  <c r="C12" i="21"/>
  <c r="G15" i="21"/>
  <c r="D15" i="21"/>
  <c r="C15" i="21"/>
  <c r="F15" i="21"/>
  <c r="D13" i="21"/>
  <c r="D14" i="21" s="1"/>
  <c r="G52" i="20"/>
  <c r="G55" i="20" s="1"/>
  <c r="F52" i="20"/>
  <c r="F55" i="20" s="1"/>
  <c r="E52" i="20"/>
  <c r="D52" i="20"/>
  <c r="C52" i="20"/>
  <c r="C55" i="20" s="1"/>
  <c r="G46" i="20"/>
  <c r="G49" i="20" s="1"/>
  <c r="F46" i="20"/>
  <c r="E46" i="20"/>
  <c r="D46" i="20"/>
  <c r="C46" i="20"/>
  <c r="C49" i="20" s="1"/>
  <c r="D55" i="20"/>
  <c r="F53" i="20"/>
  <c r="D49" i="20"/>
  <c r="F47" i="20"/>
  <c r="F49" i="20"/>
  <c r="G41" i="20"/>
  <c r="G44" i="20" s="1"/>
  <c r="F41" i="20"/>
  <c r="E41" i="20"/>
  <c r="D41" i="20"/>
  <c r="C41" i="20"/>
  <c r="C42" i="20" s="1"/>
  <c r="C43" i="20" s="1"/>
  <c r="F44" i="20"/>
  <c r="E44" i="20"/>
  <c r="F42" i="20"/>
  <c r="F43" i="20" s="1"/>
  <c r="E42" i="20"/>
  <c r="G37" i="20"/>
  <c r="G38" i="20" s="1"/>
  <c r="G39" i="20" s="1"/>
  <c r="F37" i="20"/>
  <c r="F40" i="20" s="1"/>
  <c r="E37" i="20"/>
  <c r="E38" i="20" s="1"/>
  <c r="D37" i="20"/>
  <c r="C37" i="20"/>
  <c r="C38" i="20" s="1"/>
  <c r="C39" i="20" s="1"/>
  <c r="G40" i="20"/>
  <c r="C40" i="20"/>
  <c r="D38" i="20"/>
  <c r="G33" i="20"/>
  <c r="G36" i="20" s="1"/>
  <c r="F33" i="20"/>
  <c r="F36" i="20" s="1"/>
  <c r="E33" i="20"/>
  <c r="E34" i="20" s="1"/>
  <c r="D33" i="20"/>
  <c r="C33" i="20"/>
  <c r="C36" i="20" s="1"/>
  <c r="D34" i="20"/>
  <c r="G28" i="20"/>
  <c r="G31" i="20" s="1"/>
  <c r="F28" i="20"/>
  <c r="F31" i="20" s="1"/>
  <c r="E28" i="20"/>
  <c r="D28" i="20"/>
  <c r="D31" i="20" s="1"/>
  <c r="C28" i="20"/>
  <c r="C29" i="20" s="1"/>
  <c r="C30" i="20" s="1"/>
  <c r="G29" i="20"/>
  <c r="G30" i="20" s="1"/>
  <c r="E29" i="20"/>
  <c r="G23" i="20"/>
  <c r="F23" i="20"/>
  <c r="F26" i="20" s="1"/>
  <c r="E23" i="20"/>
  <c r="E24" i="20" s="1"/>
  <c r="D23" i="20"/>
  <c r="C23" i="20"/>
  <c r="C26" i="20" s="1"/>
  <c r="G26" i="20"/>
  <c r="G24" i="20"/>
  <c r="G25" i="20" s="1"/>
  <c r="G18" i="20"/>
  <c r="G19" i="20" s="1"/>
  <c r="G20" i="20" s="1"/>
  <c r="F18" i="20"/>
  <c r="F21" i="20" s="1"/>
  <c r="E18" i="20"/>
  <c r="E19" i="20" s="1"/>
  <c r="D18" i="20"/>
  <c r="C18" i="20"/>
  <c r="C19" i="20" s="1"/>
  <c r="C20" i="20" s="1"/>
  <c r="G21" i="20"/>
  <c r="D19" i="20"/>
  <c r="D20" i="20" s="1"/>
  <c r="D21" i="20"/>
  <c r="G12" i="20"/>
  <c r="G13" i="20" s="1"/>
  <c r="G14" i="20" s="1"/>
  <c r="F12" i="20"/>
  <c r="F15" i="20" s="1"/>
  <c r="E12" i="20"/>
  <c r="E15" i="20" s="1"/>
  <c r="D12" i="20"/>
  <c r="C12" i="20"/>
  <c r="C13" i="20" s="1"/>
  <c r="C14" i="20" s="1"/>
  <c r="Q5" i="20"/>
  <c r="Q4" i="17"/>
  <c r="G52" i="19"/>
  <c r="F52" i="19"/>
  <c r="F55" i="19" s="1"/>
  <c r="E52" i="19"/>
  <c r="D52" i="19"/>
  <c r="C52" i="19"/>
  <c r="G55" i="19"/>
  <c r="E55" i="19"/>
  <c r="C55" i="19"/>
  <c r="G53" i="19"/>
  <c r="G54" i="19" s="1"/>
  <c r="C53" i="19"/>
  <c r="C54" i="19" s="1"/>
  <c r="D55" i="19"/>
  <c r="G46" i="19"/>
  <c r="F46" i="19"/>
  <c r="E46" i="19"/>
  <c r="E49" i="19" s="1"/>
  <c r="D46" i="19"/>
  <c r="D49" i="19" s="1"/>
  <c r="C46" i="19"/>
  <c r="C49" i="19"/>
  <c r="G49" i="19"/>
  <c r="F49" i="19"/>
  <c r="G47" i="19"/>
  <c r="G48" i="19" s="1"/>
  <c r="C47" i="19"/>
  <c r="C48" i="19" s="1"/>
  <c r="F47" i="19"/>
  <c r="F48" i="19" s="1"/>
  <c r="G41" i="19"/>
  <c r="G44" i="19" s="1"/>
  <c r="F41" i="19"/>
  <c r="E41" i="19"/>
  <c r="D41" i="19"/>
  <c r="D42" i="19" s="1"/>
  <c r="C41" i="19"/>
  <c r="C44" i="19"/>
  <c r="E44" i="19"/>
  <c r="E42" i="19"/>
  <c r="C42" i="19"/>
  <c r="F44" i="19"/>
  <c r="E43" i="19"/>
  <c r="G37" i="19"/>
  <c r="F37" i="19"/>
  <c r="F38" i="19" s="1"/>
  <c r="F39" i="19" s="1"/>
  <c r="E37" i="19"/>
  <c r="E40" i="19" s="1"/>
  <c r="D37" i="19"/>
  <c r="C37" i="19"/>
  <c r="G40" i="19"/>
  <c r="F40" i="19"/>
  <c r="C40" i="19"/>
  <c r="G38" i="19"/>
  <c r="G39" i="19" s="1"/>
  <c r="C38" i="19"/>
  <c r="C39" i="19" s="1"/>
  <c r="D40" i="19"/>
  <c r="C36" i="19"/>
  <c r="C34" i="19"/>
  <c r="G33" i="19"/>
  <c r="F33" i="19"/>
  <c r="E33" i="19"/>
  <c r="E34" i="19" s="1"/>
  <c r="D33" i="19"/>
  <c r="C33" i="19"/>
  <c r="F36" i="19"/>
  <c r="D34" i="19"/>
  <c r="G36" i="19"/>
  <c r="D35" i="19"/>
  <c r="C31" i="19"/>
  <c r="C29" i="19"/>
  <c r="G28" i="19"/>
  <c r="G31" i="19" s="1"/>
  <c r="F28" i="19"/>
  <c r="E28" i="19"/>
  <c r="D28" i="19"/>
  <c r="C28" i="19"/>
  <c r="E31" i="19"/>
  <c r="G29" i="19"/>
  <c r="G30" i="19" s="1"/>
  <c r="C30" i="19"/>
  <c r="F31" i="19"/>
  <c r="C26" i="19"/>
  <c r="C24" i="19"/>
  <c r="G23" i="19"/>
  <c r="F23" i="19"/>
  <c r="F26" i="19" s="1"/>
  <c r="E23" i="19"/>
  <c r="E26" i="19" s="1"/>
  <c r="D23" i="19"/>
  <c r="C23" i="19"/>
  <c r="G26" i="19"/>
  <c r="D26" i="19"/>
  <c r="D24" i="19"/>
  <c r="D25" i="19" s="1"/>
  <c r="G24" i="19"/>
  <c r="G25" i="19" s="1"/>
  <c r="G21" i="19"/>
  <c r="C19" i="19"/>
  <c r="G18" i="19"/>
  <c r="G19" i="19" s="1"/>
  <c r="G20" i="19" s="1"/>
  <c r="F18" i="19"/>
  <c r="F21" i="19" s="1"/>
  <c r="E18" i="19"/>
  <c r="E21" i="19" s="1"/>
  <c r="D18" i="19"/>
  <c r="C18" i="19"/>
  <c r="C21" i="19"/>
  <c r="F19" i="19"/>
  <c r="F20" i="19" s="1"/>
  <c r="D21" i="19"/>
  <c r="C15" i="19"/>
  <c r="C13" i="19"/>
  <c r="D12" i="19"/>
  <c r="D15" i="19" s="1"/>
  <c r="G12" i="19"/>
  <c r="G15" i="19" s="1"/>
  <c r="F12" i="19"/>
  <c r="F15" i="19" s="1"/>
  <c r="E12" i="19"/>
  <c r="C12" i="19"/>
  <c r="C14" i="19" s="1"/>
  <c r="G13" i="19"/>
  <c r="G14" i="19" s="1"/>
  <c r="E13" i="19"/>
  <c r="C14" i="16"/>
  <c r="C13" i="16"/>
  <c r="C15" i="16"/>
  <c r="C12" i="14"/>
  <c r="C15" i="20" l="1"/>
  <c r="D29" i="20"/>
  <c r="D30" i="20" s="1"/>
  <c r="C34" i="20"/>
  <c r="C35" i="20" s="1"/>
  <c r="G42" i="20"/>
  <c r="G43" i="20" s="1"/>
  <c r="E13" i="20"/>
  <c r="E14" i="20" s="1"/>
  <c r="G34" i="20"/>
  <c r="G35" i="20" s="1"/>
  <c r="G15" i="20"/>
  <c r="F49" i="21"/>
  <c r="F50" i="21" s="1"/>
  <c r="E50" i="21"/>
  <c r="D51" i="21"/>
  <c r="D49" i="21"/>
  <c r="D50" i="21" s="1"/>
  <c r="C45" i="21"/>
  <c r="F43" i="21"/>
  <c r="F44" i="21" s="1"/>
  <c r="E44" i="21"/>
  <c r="D45" i="21"/>
  <c r="D43" i="21"/>
  <c r="D44" i="21" s="1"/>
  <c r="F39" i="21"/>
  <c r="F40" i="21" s="1"/>
  <c r="E40" i="21"/>
  <c r="D41" i="21"/>
  <c r="D39" i="21"/>
  <c r="D40" i="21" s="1"/>
  <c r="F35" i="21"/>
  <c r="F36" i="21" s="1"/>
  <c r="E36" i="21"/>
  <c r="D37" i="21"/>
  <c r="D35" i="21"/>
  <c r="D36" i="21" s="1"/>
  <c r="E32" i="21"/>
  <c r="C31" i="21"/>
  <c r="C32" i="21" s="1"/>
  <c r="G31" i="21"/>
  <c r="G32" i="21" s="1"/>
  <c r="E33" i="21"/>
  <c r="D28" i="21"/>
  <c r="F27" i="21"/>
  <c r="F28" i="21" s="1"/>
  <c r="E28" i="21"/>
  <c r="D29" i="21"/>
  <c r="E23" i="21"/>
  <c r="E24" i="21" s="1"/>
  <c r="C24" i="21"/>
  <c r="C25" i="21"/>
  <c r="F23" i="21"/>
  <c r="F24" i="21" s="1"/>
  <c r="D25" i="21"/>
  <c r="E21" i="21"/>
  <c r="C21" i="21"/>
  <c r="D20" i="21"/>
  <c r="F19" i="21"/>
  <c r="F20" i="21" s="1"/>
  <c r="E20" i="21"/>
  <c r="D21" i="21"/>
  <c r="E13" i="21"/>
  <c r="E14" i="21" s="1"/>
  <c r="F13" i="21"/>
  <c r="F14" i="21" s="1"/>
  <c r="C13" i="21"/>
  <c r="C14" i="21" s="1"/>
  <c r="G13" i="21"/>
  <c r="G14" i="21" s="1"/>
  <c r="E55" i="20"/>
  <c r="E53" i="20"/>
  <c r="E54" i="20" s="1"/>
  <c r="E47" i="20"/>
  <c r="E48" i="20" s="1"/>
  <c r="E49" i="20"/>
  <c r="C47" i="20"/>
  <c r="C48" i="20" s="1"/>
  <c r="G47" i="20"/>
  <c r="G48" i="20" s="1"/>
  <c r="F48" i="20"/>
  <c r="C53" i="20"/>
  <c r="C54" i="20" s="1"/>
  <c r="G53" i="20"/>
  <c r="G54" i="20" s="1"/>
  <c r="F54" i="20"/>
  <c r="D47" i="20"/>
  <c r="D48" i="20" s="1"/>
  <c r="D53" i="20"/>
  <c r="D54" i="20" s="1"/>
  <c r="C44" i="20"/>
  <c r="E43" i="20"/>
  <c r="D44" i="20"/>
  <c r="D42" i="20"/>
  <c r="D43" i="20" s="1"/>
  <c r="D39" i="20"/>
  <c r="F38" i="20"/>
  <c r="F39" i="20" s="1"/>
  <c r="E39" i="20"/>
  <c r="D40" i="20"/>
  <c r="E40" i="20"/>
  <c r="D35" i="20"/>
  <c r="F34" i="20"/>
  <c r="F35" i="20" s="1"/>
  <c r="E35" i="20"/>
  <c r="D36" i="20"/>
  <c r="E36" i="20"/>
  <c r="C31" i="20"/>
  <c r="F29" i="20"/>
  <c r="F30" i="20" s="1"/>
  <c r="E30" i="20"/>
  <c r="E31" i="20"/>
  <c r="C24" i="20"/>
  <c r="C25" i="20" s="1"/>
  <c r="E26" i="20"/>
  <c r="F24" i="20"/>
  <c r="F25" i="20" s="1"/>
  <c r="E25" i="20"/>
  <c r="D26" i="20"/>
  <c r="D24" i="20"/>
  <c r="D25" i="20" s="1"/>
  <c r="C21" i="20"/>
  <c r="F19" i="20"/>
  <c r="F20" i="20" s="1"/>
  <c r="E20" i="20"/>
  <c r="E21" i="20"/>
  <c r="F13" i="20"/>
  <c r="F14" i="20" s="1"/>
  <c r="D13" i="20"/>
  <c r="D14" i="20" s="1"/>
  <c r="D15" i="20"/>
  <c r="F53" i="19"/>
  <c r="F54" i="19" s="1"/>
  <c r="D53" i="19"/>
  <c r="D54" i="19" s="1"/>
  <c r="E53" i="19"/>
  <c r="E54" i="19" s="1"/>
  <c r="D47" i="19"/>
  <c r="D48" i="19" s="1"/>
  <c r="E47" i="19"/>
  <c r="E48" i="19" s="1"/>
  <c r="G42" i="19"/>
  <c r="G43" i="19" s="1"/>
  <c r="C43" i="19"/>
  <c r="D43" i="19"/>
  <c r="F42" i="19"/>
  <c r="F43" i="19" s="1"/>
  <c r="D44" i="19"/>
  <c r="D38" i="19"/>
  <c r="D39" i="19" s="1"/>
  <c r="E38" i="19"/>
  <c r="E39" i="19" s="1"/>
  <c r="F34" i="19"/>
  <c r="F35" i="19" s="1"/>
  <c r="E35" i="19"/>
  <c r="D36" i="19"/>
  <c r="C35" i="19"/>
  <c r="G34" i="19"/>
  <c r="G35" i="19" s="1"/>
  <c r="E36" i="19"/>
  <c r="D30" i="19"/>
  <c r="E30" i="19"/>
  <c r="D29" i="19"/>
  <c r="E29" i="19"/>
  <c r="F29" i="19"/>
  <c r="F30" i="19" s="1"/>
  <c r="D31" i="19"/>
  <c r="C25" i="19"/>
  <c r="E24" i="19"/>
  <c r="E25" i="19" s="1"/>
  <c r="F24" i="19"/>
  <c r="F25" i="19" s="1"/>
  <c r="C20" i="19"/>
  <c r="D19" i="19"/>
  <c r="D20" i="19" s="1"/>
  <c r="E19" i="19"/>
  <c r="E20" i="19" s="1"/>
  <c r="E15" i="19"/>
  <c r="D13" i="19"/>
  <c r="D14" i="19" s="1"/>
  <c r="F13" i="19"/>
  <c r="F14" i="19" s="1"/>
  <c r="E14" i="19"/>
  <c r="C41" i="16"/>
  <c r="C41" i="17" l="1"/>
  <c r="C12" i="17"/>
  <c r="C13" i="17" s="1"/>
  <c r="O15" i="13"/>
  <c r="C12" i="16"/>
  <c r="L8" i="13"/>
  <c r="M8" i="13"/>
  <c r="N8" i="13"/>
  <c r="O8" i="13"/>
  <c r="K8" i="13"/>
  <c r="C14" i="17" l="1"/>
  <c r="C12" i="18"/>
  <c r="C15" i="18" s="1"/>
  <c r="J11" i="18"/>
  <c r="C15" i="17"/>
  <c r="D52" i="16"/>
  <c r="E52" i="16"/>
  <c r="F52" i="16"/>
  <c r="G52" i="16"/>
  <c r="C52" i="16"/>
  <c r="C52" i="17" s="1"/>
  <c r="D46" i="16"/>
  <c r="E46" i="16"/>
  <c r="F46" i="16"/>
  <c r="G46" i="16"/>
  <c r="C46" i="16"/>
  <c r="D41" i="16"/>
  <c r="D41" i="17" s="1"/>
  <c r="D42" i="17" s="1"/>
  <c r="E41" i="16"/>
  <c r="F41" i="16"/>
  <c r="G41" i="16"/>
  <c r="G41" i="17" s="1"/>
  <c r="C42" i="17"/>
  <c r="C43" i="17" s="1"/>
  <c r="D37" i="16"/>
  <c r="E37" i="16"/>
  <c r="F37" i="16"/>
  <c r="G37" i="16"/>
  <c r="C37" i="16"/>
  <c r="D33" i="16"/>
  <c r="E33" i="16"/>
  <c r="E33" i="17" s="1"/>
  <c r="F33" i="16"/>
  <c r="G33" i="16"/>
  <c r="C33" i="16"/>
  <c r="D28" i="16"/>
  <c r="D28" i="17" s="1"/>
  <c r="E28" i="16"/>
  <c r="F28" i="16"/>
  <c r="G28" i="16"/>
  <c r="C28" i="16"/>
  <c r="D23" i="16"/>
  <c r="E23" i="16"/>
  <c r="F23" i="16"/>
  <c r="F23" i="17" s="1"/>
  <c r="G23" i="16"/>
  <c r="G23" i="17" s="1"/>
  <c r="C23" i="16"/>
  <c r="D18" i="16"/>
  <c r="E18" i="16"/>
  <c r="F18" i="16"/>
  <c r="G18" i="16"/>
  <c r="C18" i="16"/>
  <c r="D12" i="16"/>
  <c r="D12" i="17" s="1"/>
  <c r="E12" i="16"/>
  <c r="E12" i="17" s="1"/>
  <c r="F12" i="16"/>
  <c r="F12" i="17" s="1"/>
  <c r="G12" i="16"/>
  <c r="G12" i="17" s="1"/>
  <c r="G48" i="15"/>
  <c r="G51" i="15" s="1"/>
  <c r="F48" i="15"/>
  <c r="F51" i="15"/>
  <c r="E48" i="15"/>
  <c r="E51" i="15" s="1"/>
  <c r="D48" i="15"/>
  <c r="C48" i="15"/>
  <c r="C49" i="15" s="1"/>
  <c r="G42" i="15"/>
  <c r="G43" i="15"/>
  <c r="F42" i="15"/>
  <c r="F45" i="15" s="1"/>
  <c r="E42" i="15"/>
  <c r="E45" i="15" s="1"/>
  <c r="E43" i="15"/>
  <c r="E44" i="15"/>
  <c r="D42" i="15"/>
  <c r="C42" i="15"/>
  <c r="C43" i="15"/>
  <c r="E41" i="15"/>
  <c r="G38" i="15"/>
  <c r="G39" i="15" s="1"/>
  <c r="F38" i="15"/>
  <c r="F39" i="15"/>
  <c r="E38" i="15"/>
  <c r="E39" i="15"/>
  <c r="E40" i="15" s="1"/>
  <c r="D38" i="15"/>
  <c r="C38" i="15"/>
  <c r="G34" i="15"/>
  <c r="G37" i="15" s="1"/>
  <c r="F34" i="15"/>
  <c r="F35" i="15"/>
  <c r="F36" i="15" s="1"/>
  <c r="E34" i="15"/>
  <c r="D34" i="15"/>
  <c r="D37" i="15" s="1"/>
  <c r="C34" i="15"/>
  <c r="C35" i="15" s="1"/>
  <c r="G30" i="15"/>
  <c r="G31" i="15" s="1"/>
  <c r="G33" i="15"/>
  <c r="F30" i="15"/>
  <c r="F31" i="15" s="1"/>
  <c r="E30" i="15"/>
  <c r="E31" i="15"/>
  <c r="D30" i="15"/>
  <c r="C30" i="15"/>
  <c r="C31" i="15"/>
  <c r="G26" i="15"/>
  <c r="G29" i="15"/>
  <c r="F26" i="15"/>
  <c r="F27" i="15" s="1"/>
  <c r="E26" i="15"/>
  <c r="E29" i="15" s="1"/>
  <c r="E27" i="15"/>
  <c r="E28" i="15"/>
  <c r="D26" i="15"/>
  <c r="C26" i="15"/>
  <c r="C27" i="15"/>
  <c r="C28" i="15" s="1"/>
  <c r="E25" i="15"/>
  <c r="G22" i="15"/>
  <c r="G25" i="15" s="1"/>
  <c r="F22" i="15"/>
  <c r="F23" i="15"/>
  <c r="E22" i="15"/>
  <c r="E23" i="15" s="1"/>
  <c r="E24" i="15" s="1"/>
  <c r="D22" i="15"/>
  <c r="C22" i="15"/>
  <c r="C23" i="15" s="1"/>
  <c r="C24" i="15" s="1"/>
  <c r="G18" i="15"/>
  <c r="F18" i="15"/>
  <c r="F19" i="15"/>
  <c r="F20" i="15" s="1"/>
  <c r="E18" i="15"/>
  <c r="D18" i="15"/>
  <c r="C18" i="15"/>
  <c r="C19" i="15" s="1"/>
  <c r="G12" i="15"/>
  <c r="G13" i="15" s="1"/>
  <c r="G15" i="15"/>
  <c r="F12" i="15"/>
  <c r="F13" i="15"/>
  <c r="E12" i="15"/>
  <c r="E13" i="15"/>
  <c r="D12" i="15"/>
  <c r="C12" i="15"/>
  <c r="C13" i="15"/>
  <c r="C14" i="15" s="1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 s="1"/>
  <c r="F53" i="13"/>
  <c r="F54" i="13"/>
  <c r="E53" i="13"/>
  <c r="E54" i="13" s="1"/>
  <c r="D53" i="13"/>
  <c r="D54" i="13" s="1"/>
  <c r="C53" i="13"/>
  <c r="C54" i="13" s="1"/>
  <c r="G49" i="13"/>
  <c r="F49" i="13"/>
  <c r="E49" i="13"/>
  <c r="D49" i="13"/>
  <c r="C49" i="13"/>
  <c r="G47" i="13"/>
  <c r="G48" i="13" s="1"/>
  <c r="F47" i="13"/>
  <c r="F48" i="13"/>
  <c r="E47" i="13"/>
  <c r="E48" i="13" s="1"/>
  <c r="D47" i="13"/>
  <c r="D48" i="13"/>
  <c r="C47" i="13"/>
  <c r="C48" i="13" s="1"/>
  <c r="G44" i="13"/>
  <c r="F44" i="13"/>
  <c r="E44" i="13"/>
  <c r="D44" i="13"/>
  <c r="C44" i="13"/>
  <c r="G42" i="13"/>
  <c r="G43" i="13" s="1"/>
  <c r="F42" i="13"/>
  <c r="F43" i="13" s="1"/>
  <c r="E42" i="13"/>
  <c r="E43" i="13"/>
  <c r="D42" i="13"/>
  <c r="D43" i="13" s="1"/>
  <c r="C42" i="13"/>
  <c r="C43" i="13"/>
  <c r="G40" i="13"/>
  <c r="F40" i="13"/>
  <c r="E40" i="13"/>
  <c r="D40" i="13"/>
  <c r="C40" i="13"/>
  <c r="G38" i="13"/>
  <c r="G39" i="13"/>
  <c r="F38" i="13"/>
  <c r="F39" i="13" s="1"/>
  <c r="E38" i="13"/>
  <c r="E39" i="13"/>
  <c r="D38" i="13"/>
  <c r="D39" i="13" s="1"/>
  <c r="C38" i="13"/>
  <c r="C39" i="13"/>
  <c r="G36" i="13"/>
  <c r="F36" i="13"/>
  <c r="E36" i="13"/>
  <c r="D36" i="13"/>
  <c r="C36" i="13"/>
  <c r="G34" i="13"/>
  <c r="G35" i="13" s="1"/>
  <c r="F34" i="13"/>
  <c r="F35" i="13"/>
  <c r="E34" i="13"/>
  <c r="E35" i="13" s="1"/>
  <c r="D34" i="13"/>
  <c r="D35" i="13"/>
  <c r="C34" i="13"/>
  <c r="C35" i="13" s="1"/>
  <c r="G31" i="13"/>
  <c r="F31" i="13"/>
  <c r="E31" i="13"/>
  <c r="D31" i="13"/>
  <c r="C31" i="13"/>
  <c r="G29" i="13"/>
  <c r="G30" i="13" s="1"/>
  <c r="F29" i="13"/>
  <c r="F30" i="13"/>
  <c r="E29" i="13"/>
  <c r="E30" i="13" s="1"/>
  <c r="D29" i="13"/>
  <c r="D30" i="13"/>
  <c r="C29" i="13"/>
  <c r="C30" i="13" s="1"/>
  <c r="G26" i="13"/>
  <c r="F26" i="13"/>
  <c r="E26" i="13"/>
  <c r="D26" i="13"/>
  <c r="C26" i="13"/>
  <c r="G24" i="13"/>
  <c r="G25" i="13"/>
  <c r="F24" i="13"/>
  <c r="F25" i="13" s="1"/>
  <c r="E24" i="13"/>
  <c r="E25" i="13"/>
  <c r="D24" i="13"/>
  <c r="D25" i="13" s="1"/>
  <c r="C24" i="13"/>
  <c r="C25" i="13" s="1"/>
  <c r="G21" i="13"/>
  <c r="F21" i="13"/>
  <c r="E21" i="13"/>
  <c r="D21" i="13"/>
  <c r="C21" i="13"/>
  <c r="G19" i="13"/>
  <c r="G20" i="13"/>
  <c r="F19" i="13"/>
  <c r="F20" i="13" s="1"/>
  <c r="E19" i="13"/>
  <c r="E20" i="13"/>
  <c r="D19" i="13"/>
  <c r="D20" i="13" s="1"/>
  <c r="C19" i="13"/>
  <c r="C20" i="13"/>
  <c r="D15" i="13"/>
  <c r="E15" i="13"/>
  <c r="F15" i="13"/>
  <c r="G15" i="13"/>
  <c r="C15" i="13"/>
  <c r="F14" i="13"/>
  <c r="D13" i="13"/>
  <c r="D14" i="13"/>
  <c r="E13" i="13"/>
  <c r="E14" i="13" s="1"/>
  <c r="F13" i="13"/>
  <c r="G13" i="13"/>
  <c r="G14" i="13"/>
  <c r="C13" i="13"/>
  <c r="C14" i="13" s="1"/>
  <c r="J3" i="9"/>
  <c r="G44" i="9"/>
  <c r="G34" i="9"/>
  <c r="D18" i="9"/>
  <c r="C22" i="9"/>
  <c r="C25" i="9" s="1"/>
  <c r="F22" i="9"/>
  <c r="D15" i="15"/>
  <c r="D29" i="15"/>
  <c r="D33" i="15"/>
  <c r="D41" i="15"/>
  <c r="D45" i="15"/>
  <c r="F49" i="15"/>
  <c r="F50" i="15" s="1"/>
  <c r="D51" i="15"/>
  <c r="D13" i="15"/>
  <c r="D14" i="15" s="1"/>
  <c r="D19" i="15"/>
  <c r="D27" i="15"/>
  <c r="D28" i="15"/>
  <c r="D31" i="15"/>
  <c r="D32" i="15" s="1"/>
  <c r="D35" i="15"/>
  <c r="D36" i="15" s="1"/>
  <c r="D39" i="15"/>
  <c r="D40" i="15" s="1"/>
  <c r="D43" i="15"/>
  <c r="D44" i="15"/>
  <c r="D49" i="15"/>
  <c r="D50" i="15" s="1"/>
  <c r="G48" i="10"/>
  <c r="G47" i="9"/>
  <c r="C23" i="9"/>
  <c r="D22" i="9"/>
  <c r="F4" i="9"/>
  <c r="G10" i="9"/>
  <c r="G18" i="10" s="1"/>
  <c r="E34" i="9"/>
  <c r="D38" i="9"/>
  <c r="G35" i="9"/>
  <c r="G36" i="9"/>
  <c r="C4" i="9"/>
  <c r="E4" i="9"/>
  <c r="C18" i="9"/>
  <c r="F23" i="9"/>
  <c r="F24" i="9" s="1"/>
  <c r="F25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F47" i="9" s="1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2" i="9" s="1"/>
  <c r="D34" i="10"/>
  <c r="D33" i="9"/>
  <c r="D27" i="9"/>
  <c r="D28" i="9" s="1"/>
  <c r="D29" i="9"/>
  <c r="D30" i="10"/>
  <c r="D31" i="10" s="1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13" i="10" s="1"/>
  <c r="D5" i="9"/>
  <c r="D6" i="9"/>
  <c r="D7" i="9"/>
  <c r="C29" i="9"/>
  <c r="C30" i="10"/>
  <c r="C27" i="9"/>
  <c r="C28" i="9"/>
  <c r="D48" i="10"/>
  <c r="D51" i="10" s="1"/>
  <c r="D47" i="9"/>
  <c r="D45" i="9"/>
  <c r="D46" i="9"/>
  <c r="C5" i="9"/>
  <c r="C6" i="9" s="1"/>
  <c r="C12" i="10"/>
  <c r="C7" i="9"/>
  <c r="D42" i="10"/>
  <c r="D45" i="10" s="1"/>
  <c r="D41" i="9"/>
  <c r="D39" i="9"/>
  <c r="D40" i="9"/>
  <c r="D25" i="9"/>
  <c r="D23" i="9"/>
  <c r="D24" i="9"/>
  <c r="G42" i="10"/>
  <c r="G39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15" i="10" s="1"/>
  <c r="F5" i="9"/>
  <c r="F6" i="9" s="1"/>
  <c r="F7" i="9"/>
  <c r="E33" i="9"/>
  <c r="E34" i="10"/>
  <c r="E31" i="9"/>
  <c r="E32" i="9"/>
  <c r="F26" i="10"/>
  <c r="F19" i="9"/>
  <c r="F20" i="9" s="1"/>
  <c r="F21" i="9"/>
  <c r="D11" i="9"/>
  <c r="D12" i="9"/>
  <c r="F37" i="9"/>
  <c r="F38" i="10"/>
  <c r="F41" i="10" s="1"/>
  <c r="C37" i="9"/>
  <c r="C35" i="9"/>
  <c r="E18" i="10"/>
  <c r="E38" i="10"/>
  <c r="E37" i="9"/>
  <c r="F31" i="9"/>
  <c r="F32" i="9"/>
  <c r="F33" i="9"/>
  <c r="F34" i="10"/>
  <c r="E20" i="9"/>
  <c r="E26" i="10"/>
  <c r="E19" i="9"/>
  <c r="E21" i="9"/>
  <c r="G7" i="9"/>
  <c r="G12" i="10"/>
  <c r="G5" i="9"/>
  <c r="G6" i="9" s="1"/>
  <c r="E12" i="10"/>
  <c r="E13" i="10" s="1"/>
  <c r="E7" i="9"/>
  <c r="E5" i="9"/>
  <c r="E6" i="9" s="1"/>
  <c r="G19" i="9"/>
  <c r="G20" i="9"/>
  <c r="G21" i="9"/>
  <c r="G26" i="10"/>
  <c r="C15" i="9"/>
  <c r="C16" i="9"/>
  <c r="F29" i="9"/>
  <c r="C41" i="9"/>
  <c r="C39" i="9"/>
  <c r="D22" i="10"/>
  <c r="D35" i="9"/>
  <c r="D36" i="9"/>
  <c r="G17" i="9"/>
  <c r="C31" i="9"/>
  <c r="D29" i="10"/>
  <c r="C26" i="10"/>
  <c r="C29" i="10" s="1"/>
  <c r="C19" i="9"/>
  <c r="G51" i="10"/>
  <c r="G49" i="10"/>
  <c r="E39" i="10"/>
  <c r="F13" i="10"/>
  <c r="F14" i="10"/>
  <c r="F37" i="10"/>
  <c r="F35" i="10"/>
  <c r="F36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G45" i="10"/>
  <c r="G27" i="10"/>
  <c r="G28" i="10" s="1"/>
  <c r="G29" i="10"/>
  <c r="E37" i="10"/>
  <c r="F43" i="10"/>
  <c r="F44" i="10" s="1"/>
  <c r="F45" i="10"/>
  <c r="C51" i="10"/>
  <c r="C49" i="10"/>
  <c r="C50" i="10" s="1"/>
  <c r="D49" i="10"/>
  <c r="D50" i="10"/>
  <c r="C33" i="10"/>
  <c r="C31" i="10"/>
  <c r="C32" i="10"/>
  <c r="E51" i="10"/>
  <c r="E50" i="10"/>
  <c r="E49" i="10"/>
  <c r="D37" i="10"/>
  <c r="D35" i="10"/>
  <c r="D36" i="10" s="1"/>
  <c r="D32" i="10"/>
  <c r="G13" i="10"/>
  <c r="E29" i="10"/>
  <c r="E27" i="10"/>
  <c r="E25" i="10"/>
  <c r="E23" i="10"/>
  <c r="E24" i="10"/>
  <c r="D15" i="10"/>
  <c r="D14" i="10"/>
  <c r="F15" i="15"/>
  <c r="F21" i="15"/>
  <c r="F25" i="15"/>
  <c r="F29" i="15"/>
  <c r="F33" i="15"/>
  <c r="F37" i="15"/>
  <c r="C39" i="15"/>
  <c r="C40" i="15"/>
  <c r="C15" i="15"/>
  <c r="C21" i="15"/>
  <c r="C20" i="15"/>
  <c r="G19" i="15"/>
  <c r="C25" i="15"/>
  <c r="G23" i="15"/>
  <c r="G24" i="15" s="1"/>
  <c r="C29" i="15"/>
  <c r="G27" i="15"/>
  <c r="G28" i="15" s="1"/>
  <c r="C33" i="15"/>
  <c r="C32" i="15"/>
  <c r="C37" i="15"/>
  <c r="C36" i="15"/>
  <c r="G35" i="15"/>
  <c r="G36" i="15" s="1"/>
  <c r="C41" i="15"/>
  <c r="G41" i="15"/>
  <c r="G40" i="15"/>
  <c r="C45" i="15"/>
  <c r="G45" i="15"/>
  <c r="G44" i="15"/>
  <c r="C51" i="15"/>
  <c r="F14" i="15"/>
  <c r="F24" i="15"/>
  <c r="F28" i="15"/>
  <c r="F32" i="15"/>
  <c r="F43" i="15"/>
  <c r="C44" i="15"/>
  <c r="E49" i="15"/>
  <c r="E50" i="15" s="1"/>
  <c r="G19" i="10" l="1"/>
  <c r="G21" i="10"/>
  <c r="G20" i="10"/>
  <c r="E19" i="10"/>
  <c r="E20" i="10"/>
  <c r="D33" i="10"/>
  <c r="G44" i="10"/>
  <c r="G43" i="10"/>
  <c r="G30" i="10"/>
  <c r="E11" i="9"/>
  <c r="E12" i="9" s="1"/>
  <c r="E13" i="9"/>
  <c r="D34" i="16"/>
  <c r="D33" i="17"/>
  <c r="E20" i="15"/>
  <c r="E19" i="15"/>
  <c r="C50" i="15"/>
  <c r="E41" i="10"/>
  <c r="E40" i="10"/>
  <c r="F36" i="9"/>
  <c r="F35" i="9"/>
  <c r="C36" i="9"/>
  <c r="C38" i="10"/>
  <c r="E27" i="9"/>
  <c r="E29" i="9"/>
  <c r="G31" i="16"/>
  <c r="G28" i="17"/>
  <c r="E38" i="16"/>
  <c r="E37" i="17"/>
  <c r="F38" i="18"/>
  <c r="F39" i="18" s="1"/>
  <c r="F40" i="18" s="1"/>
  <c r="F41" i="17"/>
  <c r="D55" i="16"/>
  <c r="D52" i="17"/>
  <c r="G49" i="15"/>
  <c r="G50" i="15" s="1"/>
  <c r="E14" i="10"/>
  <c r="G23" i="9"/>
  <c r="G24" i="9" s="1"/>
  <c r="G15" i="10"/>
  <c r="G14" i="10"/>
  <c r="G27" i="9"/>
  <c r="G28" i="9" s="1"/>
  <c r="G41" i="9"/>
  <c r="G40" i="9"/>
  <c r="F27" i="9"/>
  <c r="F30" i="10"/>
  <c r="C42" i="10"/>
  <c r="C40" i="9"/>
  <c r="D15" i="9"/>
  <c r="D16" i="9" s="1"/>
  <c r="E23" i="9"/>
  <c r="E25" i="9"/>
  <c r="G22" i="10"/>
  <c r="G15" i="9"/>
  <c r="G16" i="9" s="1"/>
  <c r="C32" i="9"/>
  <c r="C34" i="10"/>
  <c r="D27" i="10"/>
  <c r="D28" i="10" s="1"/>
  <c r="G50" i="10"/>
  <c r="G38" i="10"/>
  <c r="G37" i="9"/>
  <c r="D25" i="15"/>
  <c r="D23" i="15"/>
  <c r="D24" i="15" s="1"/>
  <c r="E33" i="15"/>
  <c r="E32" i="15"/>
  <c r="C19" i="17"/>
  <c r="C18" i="17"/>
  <c r="D21" i="16"/>
  <c r="D18" i="17"/>
  <c r="E26" i="16"/>
  <c r="E23" i="17"/>
  <c r="F31" i="16"/>
  <c r="F28" i="17"/>
  <c r="G36" i="16"/>
  <c r="G33" i="17"/>
  <c r="C38" i="16"/>
  <c r="C39" i="16" s="1"/>
  <c r="C37" i="17"/>
  <c r="D40" i="17"/>
  <c r="D37" i="17"/>
  <c r="E38" i="18"/>
  <c r="E41" i="18" s="1"/>
  <c r="E41" i="17"/>
  <c r="F47" i="16"/>
  <c r="F48" i="16" s="1"/>
  <c r="F46" i="17"/>
  <c r="G55" i="17"/>
  <c r="G52" i="17"/>
  <c r="F28" i="10"/>
  <c r="F27" i="10"/>
  <c r="G13" i="9"/>
  <c r="G11" i="9"/>
  <c r="E21" i="15"/>
  <c r="E35" i="15"/>
  <c r="E36" i="15" s="1"/>
  <c r="E37" i="15"/>
  <c r="F44" i="15"/>
  <c r="E21" i="10"/>
  <c r="F40" i="10"/>
  <c r="F29" i="10"/>
  <c r="D18" i="10"/>
  <c r="D13" i="9"/>
  <c r="F11" i="9"/>
  <c r="F12" i="9" s="1"/>
  <c r="F13" i="9"/>
  <c r="F46" i="9"/>
  <c r="F45" i="9"/>
  <c r="C21" i="9"/>
  <c r="C20" i="9"/>
  <c r="E15" i="15"/>
  <c r="E14" i="15"/>
  <c r="E19" i="17"/>
  <c r="E20" i="17" s="1"/>
  <c r="E18" i="17"/>
  <c r="C34" i="16"/>
  <c r="C33" i="17"/>
  <c r="G49" i="16"/>
  <c r="G46" i="17"/>
  <c r="G32" i="15"/>
  <c r="F39" i="10"/>
  <c r="D23" i="10"/>
  <c r="D24" i="10" s="1"/>
  <c r="D25" i="10"/>
  <c r="E28" i="10"/>
  <c r="E30" i="10"/>
  <c r="F18" i="10"/>
  <c r="F23" i="10"/>
  <c r="F24" i="10" s="1"/>
  <c r="F25" i="10"/>
  <c r="C17" i="9"/>
  <c r="C22" i="10"/>
  <c r="D38" i="10"/>
  <c r="D37" i="9"/>
  <c r="G14" i="15"/>
  <c r="D43" i="10"/>
  <c r="D44" i="10" s="1"/>
  <c r="E15" i="10"/>
  <c r="C27" i="10"/>
  <c r="C28" i="10" s="1"/>
  <c r="G12" i="9"/>
  <c r="C33" i="9"/>
  <c r="E24" i="9"/>
  <c r="D17" i="9"/>
  <c r="F28" i="9"/>
  <c r="G25" i="9"/>
  <c r="E28" i="9"/>
  <c r="F48" i="10"/>
  <c r="G29" i="9"/>
  <c r="E35" i="10"/>
  <c r="E36" i="10" s="1"/>
  <c r="E35" i="9"/>
  <c r="E36" i="9" s="1"/>
  <c r="C24" i="9"/>
  <c r="G46" i="9"/>
  <c r="G45" i="9"/>
  <c r="D21" i="15"/>
  <c r="D20" i="15"/>
  <c r="G20" i="15"/>
  <c r="G21" i="15"/>
  <c r="F41" i="15"/>
  <c r="F40" i="15"/>
  <c r="F21" i="16"/>
  <c r="F18" i="17"/>
  <c r="C31" i="16"/>
  <c r="C28" i="17"/>
  <c r="F38" i="16"/>
  <c r="F39" i="16" s="1"/>
  <c r="F37" i="17"/>
  <c r="C42" i="18"/>
  <c r="C46" i="17"/>
  <c r="D42" i="18"/>
  <c r="D45" i="18" s="1"/>
  <c r="D46" i="17"/>
  <c r="E48" i="18"/>
  <c r="E52" i="17"/>
  <c r="G21" i="17"/>
  <c r="G18" i="17"/>
  <c r="C24" i="17"/>
  <c r="C25" i="17" s="1"/>
  <c r="C23" i="17"/>
  <c r="D24" i="17"/>
  <c r="D25" i="17" s="1"/>
  <c r="D23" i="17"/>
  <c r="E29" i="17"/>
  <c r="E30" i="17" s="1"/>
  <c r="E28" i="17"/>
  <c r="F34" i="17"/>
  <c r="F35" i="17" s="1"/>
  <c r="F33" i="17"/>
  <c r="G38" i="17"/>
  <c r="G39" i="17" s="1"/>
  <c r="G37" i="17"/>
  <c r="E47" i="17"/>
  <c r="E48" i="17" s="1"/>
  <c r="E46" i="17"/>
  <c r="F55" i="16"/>
  <c r="F52" i="17"/>
  <c r="D47" i="14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E21" i="16"/>
  <c r="E18" i="18"/>
  <c r="C55" i="16"/>
  <c r="C55" i="17"/>
  <c r="D12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F41" i="18" l="1"/>
  <c r="C23" i="10"/>
  <c r="C25" i="10"/>
  <c r="C24" i="10"/>
  <c r="F19" i="10"/>
  <c r="F20" i="10" s="1"/>
  <c r="F21" i="10"/>
  <c r="G25" i="10"/>
  <c r="G23" i="10"/>
  <c r="G24" i="10" s="1"/>
  <c r="C39" i="10"/>
  <c r="C40" i="10" s="1"/>
  <c r="C41" i="10"/>
  <c r="G39" i="10"/>
  <c r="G40" i="10" s="1"/>
  <c r="G41" i="10"/>
  <c r="C37" i="10"/>
  <c r="C35" i="10"/>
  <c r="C36" i="10"/>
  <c r="G33" i="18"/>
  <c r="D43" i="18"/>
  <c r="D44" i="18" s="1"/>
  <c r="C43" i="10"/>
  <c r="C44" i="10"/>
  <c r="C45" i="10"/>
  <c r="F51" i="10"/>
  <c r="F49" i="10"/>
  <c r="F50" i="10"/>
  <c r="E31" i="10"/>
  <c r="E32" i="10" s="1"/>
  <c r="E33" i="10"/>
  <c r="D41" i="10"/>
  <c r="D39" i="10"/>
  <c r="D40" i="10" s="1"/>
  <c r="D21" i="10"/>
  <c r="D19" i="10"/>
  <c r="D20" i="10" s="1"/>
  <c r="F31" i="10"/>
  <c r="F32" i="10"/>
  <c r="F33" i="10"/>
  <c r="G33" i="10"/>
  <c r="G31" i="10"/>
  <c r="G32" i="10" s="1"/>
  <c r="D34" i="17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<sst xmlns="http://schemas.openxmlformats.org/spreadsheetml/2006/main" count="1251" uniqueCount="89">
  <si>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</si>
  <si>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</si>
  <si>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</si>
  <si>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</si>
  <si>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</si>
  <si>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</si>
  <si>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</si>
  <si>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</si>
  <si>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</si>
  <si>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</si>
  <si>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</si>
  <si>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</si>
  <si>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</si>
  <si>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</si>
  <si>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</si>
  <si>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</si>
  <si>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</si>
  <si>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</si>
  <si>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</si>
  <si>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</si>
  <si>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</si>
  <si>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</si>
  <si>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</si>
  <si>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</si>
  <si>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</si>
  <si>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</si>
  <si>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</si>
  <si>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</si>
  <si>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</si>
  <si>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</si>
  <si>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</si>
  <si>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</si>
  <si>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</si>
  <si>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</si>
  <si>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</si>
  <si>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</si>
  <si>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</si>
  <si>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</si>
  <si>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</si>
  <si>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</si>
  <si>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</si>
  <si>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</si>
  <si>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</si>
  <si>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</si>
  <si>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</si>
  <si>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</si>
  <si>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</si>
  <si>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</si>
  <si>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</si>
  <si>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</si>
  <si>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</si>
  <si>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</si>
  <si>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</si>
  <si>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</si>
  <si>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</si>
  <si>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</si>
  <si>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</si>
  <si>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</si>
  <si>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</si>
  <si>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</si>
  <si>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</si>
  <si>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</si>
  <si>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</si>
  <si>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</si>
  <si>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</si>
  <si>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</si>
  <si>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</si>
  <si>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</si>
  <si>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</si>
  <si>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</si>
  <si>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</si>
  <si>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</si>
  <si>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</si>
  <si>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</si>
  <si>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</si>
  <si>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</si>
  <si>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</si>
  <si>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</si>
  <si>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</si>
  <si>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</si>
  <si>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</si>
  <si>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</si>
  <si>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 gældende pr. 1. januar 2017</t>
  </si>
  <si>
    <t>Kitteltillæg jan 2017</t>
  </si>
  <si>
    <t>Løntabel for fuldtidsansatte</t>
  </si>
  <si>
    <t>Lægesekretærer med anden eller ingen uddannelse</t>
  </si>
  <si>
    <t>Uddannede lægesekretærer</t>
  </si>
  <si>
    <t>Interaktiv løntabel for deltidsansatte (med fuld "kittelkompensation")</t>
  </si>
  <si>
    <t>Timelønnede (medarbejdere med en ugentlig beskæftigelse på 8 timer, eller mindre, eller ansat højst 1 måned)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</si>
</sst>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"/>
    <numFmt numFmtId="166" formatCode="_(* #,##0.00000_);_(* \(#,##0.00000\);_(* &quot;-&quot;??_);_(@_)"/>
  </numFmts>
  <fonts count="7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L47" sqref="L47"/>
    </sheetView>
  </sheetViews>
  <sheetFormatPr defaultRowHeight="12.75" x14ac:dyDescent="0.2"/>
  <cols>
    <col min="2" max="2" width="30.1406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B17" sqref="B17"/>
    </sheetView>
  </sheetViews>
  <sheetFormatPr defaultRowHeight="12.75" x14ac:dyDescent="0.2"/>
  <cols>
    <col min="1" max="1" width="10.140625" customWidth="1"/>
    <col min="2" max="2" width="16.140625" bestFit="1" customWidth="1"/>
    <col min="3" max="3" width="11.28515625" bestFit="1" customWidth="1"/>
    <col min="4" max="7" width="10.85546875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3" x14ac:dyDescent="0.2">
      <c r="A1" s="3" t="s">
        <v>84</v>
      </c>
    </row>
    <row r="2" spans="1:13" x14ac:dyDescent="0.2">
      <c r="A2" s="2" t="s">
        <v>82</v>
      </c>
    </row>
    <row r="4" spans="1:13" x14ac:dyDescent="0.2">
      <c r="A4" t="s">
        <v>77</v>
      </c>
      <c r="D4" s="21">
        <v>1.2E-2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85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april 2016'!C12*(1+$D$4)</f>
        <v>24028.651007843197</v>
      </c>
      <c r="D12" s="6">
        <f>'Løntabel april 2016'!D12*(1+$D$4)</f>
        <v>24422.149505599995</v>
      </c>
      <c r="E12" s="6">
        <f>'Løntabel april 2016'!E12*(1+$D$4)</f>
        <v>24694.588457000002</v>
      </c>
      <c r="F12" s="6">
        <f>'Løntabel april 2016'!F12*(1+$D$4)</f>
        <v>25088.098187274751</v>
      </c>
      <c r="G12" s="6">
        <f>'Løntabel april 2016'!G12*(1+$D$4)</f>
        <v>25360.548591828818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1321.5758054313758</v>
      </c>
      <c r="D13" s="7">
        <f>D12*$D$5</f>
        <v>1343.2182228079998</v>
      </c>
      <c r="E13" s="7">
        <f>E12*$D$5</f>
        <v>1358.202365135</v>
      </c>
      <c r="F13" s="7">
        <f>F12*$D$5</f>
        <v>1379.8454003001114</v>
      </c>
      <c r="G13" s="7">
        <f>G12*$D$5</f>
        <v>1394.8301725505851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22707.075202411819</v>
      </c>
      <c r="D14" s="7">
        <f>D12-D13</f>
        <v>23078.931282791997</v>
      </c>
      <c r="E14" s="7">
        <f>E12-E13</f>
        <v>23336.386091865003</v>
      </c>
      <c r="F14" s="7">
        <f>F12-F13</f>
        <v>23708.252786974641</v>
      </c>
      <c r="G14" s="7">
        <f>G12-G13</f>
        <v>23965.718419278233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2643.1516108627516</v>
      </c>
      <c r="D15" s="7">
        <f>D12*$D$6</f>
        <v>2686.4364456159997</v>
      </c>
      <c r="E15" s="7">
        <f>E12*$D$6</f>
        <v>2716.4047302700001</v>
      </c>
      <c r="F15" s="7">
        <f>F12*$D$6</f>
        <v>2759.6908006002227</v>
      </c>
      <c r="G15" s="7">
        <f>G12*$D$6</f>
        <v>2789.6603451011702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86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'Løntabel april 2016'!C18*(1+$D$4)</f>
        <v>25934.280598793597</v>
      </c>
      <c r="D18" s="6">
        <f>'Løntabel april 2016'!D18*(1+$D$4)</f>
        <v>26325.35615011843</v>
      </c>
      <c r="E18" s="6">
        <f>'Løntabel april 2016'!E18*(1+$D$4)</f>
        <v>26596.150858011515</v>
      </c>
      <c r="F18" s="6">
        <f>'Løntabel april 2016'!F18*(1+$D$4)</f>
        <v>26987.226409336348</v>
      </c>
      <c r="G18" s="6">
        <f>'Løntabel april 2016'!G18*(1+$D$4)</f>
        <v>27257.916147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1426.385432933648</v>
      </c>
      <c r="D19" s="7">
        <f>D18*$D$5</f>
        <v>1447.8945882565138</v>
      </c>
      <c r="E19" s="7">
        <f>E18*$D$5</f>
        <v>1462.7882971906333</v>
      </c>
      <c r="F19" s="7">
        <f>F18*$D$5</f>
        <v>1484.2974525134991</v>
      </c>
      <c r="G19" s="7">
        <f>G18*$D$5</f>
        <v>1499.1853880850001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24507.895165859951</v>
      </c>
      <c r="D20" s="7">
        <f>D18-D19</f>
        <v>24877.461561861917</v>
      </c>
      <c r="E20" s="7">
        <f>E18-E19</f>
        <v>25133.362560820882</v>
      </c>
      <c r="F20" s="7">
        <f>F18-F19</f>
        <v>25502.928956822849</v>
      </c>
      <c r="G20" s="7">
        <f>G18-G19</f>
        <v>25758.730758915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2852.7708658672959</v>
      </c>
      <c r="D21" s="7">
        <f>D18*$D$6</f>
        <v>2895.7891765130275</v>
      </c>
      <c r="E21" s="7">
        <f>E18*$D$6</f>
        <v>2925.5765943812667</v>
      </c>
      <c r="F21" s="7">
        <f>F18*$D$6</f>
        <v>2968.5949050269983</v>
      </c>
      <c r="G21" s="7">
        <f>G18*$D$6</f>
        <v>2998.3707761700002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'Løntabel april 2016'!C23*(1+$D$4)</f>
        <v>26352.277777826057</v>
      </c>
      <c r="D23" s="6">
        <f>'Løntabel april 2016'!D23*(1+$D$4)</f>
        <v>26731.112211837335</v>
      </c>
      <c r="E23" s="6">
        <f>'Løntabel april 2016'!E23*(1+$D$4)</f>
        <v>26993.352486981999</v>
      </c>
      <c r="F23" s="6">
        <f>'Løntabel april 2016'!F23*(1+$D$4)</f>
        <v>27372.385086199996</v>
      </c>
      <c r="G23" s="6">
        <f>'Løntabel april 2016'!G23*(1+$D$4)</f>
        <v>27634.614841759514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1449.3752777804332</v>
      </c>
      <c r="D24" s="7">
        <f>D23*$D$5</f>
        <v>1470.2111716510535</v>
      </c>
      <c r="E24" s="7">
        <f>E23*$D$5</f>
        <v>1484.6343867840101</v>
      </c>
      <c r="F24" s="7">
        <f>F23*$D$5</f>
        <v>1505.4811797409998</v>
      </c>
      <c r="G24" s="7">
        <f>G23*$D$5</f>
        <v>1519.9038162967734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24902.902500045624</v>
      </c>
      <c r="D25" s="7">
        <f>D23-D24</f>
        <v>25260.901040186283</v>
      </c>
      <c r="E25" s="7">
        <f>E23-E24</f>
        <v>25508.718100197988</v>
      </c>
      <c r="F25" s="7">
        <f>F23-F24</f>
        <v>25866.903906458996</v>
      </c>
      <c r="G25" s="7">
        <f>G23-G24</f>
        <v>26114.711025462741</v>
      </c>
      <c r="I25" s="8"/>
      <c r="L25" s="16"/>
    </row>
    <row r="26" spans="1:12" x14ac:dyDescent="0.2">
      <c r="A26" s="2"/>
      <c r="B26" s="2" t="s">
        <v>10</v>
      </c>
      <c r="C26" s="7">
        <f>C23*$D$6</f>
        <v>2898.7505555608664</v>
      </c>
      <c r="D26" s="7">
        <f>D23*$D$6</f>
        <v>2940.422343302107</v>
      </c>
      <c r="E26" s="7">
        <f>E23*$D$6</f>
        <v>2969.2687735680202</v>
      </c>
      <c r="F26" s="7">
        <f>F23*$D$6</f>
        <v>3010.9623594819996</v>
      </c>
      <c r="G26" s="7">
        <f>G23*$D$6</f>
        <v>3039.8076325935467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april 2016'!C28*(1+$D$4)</f>
        <v>26779.889035469972</v>
      </c>
      <c r="D28" s="6">
        <f>'Løntabel april 2016'!D28*(1+$D$4)</f>
        <v>27145.797997547812</v>
      </c>
      <c r="E28" s="6">
        <f>'Løntabel april 2016'!E28*(1+$D$4)</f>
        <v>27398.989048199997</v>
      </c>
      <c r="F28" s="6">
        <f>'Løntabel april 2016'!F28*(1+$D$4)</f>
        <v>27764.818827179435</v>
      </c>
      <c r="G28" s="6">
        <f>'Løntabel april 2016'!G28*(1+$D$4)</f>
        <v>28018.018998555104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1472.8938969508486</v>
      </c>
      <c r="D29" s="7">
        <f>D28*$D$5</f>
        <v>1493.0188898651297</v>
      </c>
      <c r="E29" s="7">
        <f>E28*$D$5</f>
        <v>1506.9443976509999</v>
      </c>
      <c r="F29" s="7">
        <f>F28*$D$5</f>
        <v>1527.0650354948689</v>
      </c>
      <c r="G29" s="7">
        <f>G28*$D$5</f>
        <v>1540.9910449205308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25306.995138519123</v>
      </c>
      <c r="D30" s="7">
        <f>D28-D29</f>
        <v>25652.779107682683</v>
      </c>
      <c r="E30" s="7">
        <f>E28-E29</f>
        <v>25892.044650548996</v>
      </c>
      <c r="F30" s="7">
        <f>F28-F29</f>
        <v>26237.753791684565</v>
      </c>
      <c r="G30" s="7">
        <f>G28-G29</f>
        <v>26477.027953634573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2945.7877939016971</v>
      </c>
      <c r="D31" s="7">
        <f>D28*$D$6</f>
        <v>2986.0377797302594</v>
      </c>
      <c r="E31" s="7">
        <f>E28*$D$6</f>
        <v>3013.8887953019998</v>
      </c>
      <c r="F31" s="7">
        <f>F28*$D$6</f>
        <v>3054.1300709897378</v>
      </c>
      <c r="G31" s="7">
        <f>G28*$D$6</f>
        <v>3081.9820898410617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april 2016'!C33*(1+$D$4)</f>
        <v>27664.351153790809</v>
      </c>
      <c r="D33" s="6">
        <f>'Løntabel april 2016'!D33*(1+$D$4)</f>
        <v>28001.20815845723</v>
      </c>
      <c r="E33" s="6">
        <f>'Løntabel april 2016'!E33*(1+$D$4)</f>
        <v>28234.396476190464</v>
      </c>
      <c r="F33" s="6">
        <f>'Løntabel april 2016'!F33*(1+$D$4)</f>
        <v>28571.253480856882</v>
      </c>
      <c r="G33" s="6">
        <f>'Løntabel april 2016'!G33*(1+$D$4)</f>
        <v>28804.353494768191</v>
      </c>
      <c r="L33" t="s">
        <v>52</v>
      </c>
    </row>
    <row r="34" spans="1:12" x14ac:dyDescent="0.2">
      <c r="A34" s="2"/>
      <c r="B34" s="2" t="s">
        <v>8</v>
      </c>
      <c r="C34" s="7">
        <f>C33*$D$5</f>
        <v>1521.5393134584945</v>
      </c>
      <c r="D34" s="7">
        <f>D33*$D$5</f>
        <v>1540.0664487151475</v>
      </c>
      <c r="E34" s="7">
        <f>E33*$D$5</f>
        <v>1552.8918061904756</v>
      </c>
      <c r="F34" s="7">
        <f>F33*$D$5</f>
        <v>1571.4189414471284</v>
      </c>
      <c r="G34" s="7">
        <f>G33*$D$5</f>
        <v>1584.2394422122504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26142.811840332313</v>
      </c>
      <c r="D35" s="7">
        <f>D33-D34</f>
        <v>26461.141709742082</v>
      </c>
      <c r="E35" s="7">
        <f>E33-E34</f>
        <v>26681.504669999988</v>
      </c>
      <c r="F35" s="7">
        <f>F33-F34</f>
        <v>26999.834539409752</v>
      </c>
      <c r="G35" s="7">
        <f>G33-G34</f>
        <v>27220.114052555942</v>
      </c>
      <c r="L35" t="s">
        <v>46</v>
      </c>
    </row>
    <row r="36" spans="1:12" x14ac:dyDescent="0.2">
      <c r="A36" s="2"/>
      <c r="B36" s="2" t="s">
        <v>10</v>
      </c>
      <c r="C36" s="7">
        <f>C33*$D$6</f>
        <v>3043.0786269169889</v>
      </c>
      <c r="D36" s="7">
        <f>D33*$D$6</f>
        <v>3080.1328974302951</v>
      </c>
      <c r="E36" s="7">
        <f>E33*$D$6</f>
        <v>3105.7836123809511</v>
      </c>
      <c r="F36" s="7">
        <f>F33*$D$6</f>
        <v>3142.8378828942568</v>
      </c>
      <c r="G36" s="7">
        <f>G33*$D$6</f>
        <v>3168.4788844245008</v>
      </c>
    </row>
    <row r="37" spans="1:12" x14ac:dyDescent="0.2">
      <c r="A37" s="4">
        <v>29</v>
      </c>
      <c r="B37" s="5" t="s">
        <v>7</v>
      </c>
      <c r="C37" s="6">
        <f>'Løntabel april 2016'!C37*(1+$D$4)</f>
        <v>28121.500039866714</v>
      </c>
      <c r="D37" s="6">
        <f>'Løntabel april 2016'!D37*(1+$D$4)</f>
        <v>28442.418204676709</v>
      </c>
      <c r="E37" s="6">
        <f>'Løntabel april 2016'!E37*(1+$D$4)</f>
        <v>28664.535430736811</v>
      </c>
      <c r="F37" s="6">
        <f>'Løntabel april 2016'!F37*(1+$D$4)</f>
        <v>28985.365291724895</v>
      </c>
      <c r="G37" s="6">
        <f>'Løntabel april 2016'!G37*(1+$D$4)</f>
        <v>29207.570821606925</v>
      </c>
    </row>
    <row r="38" spans="1:12" x14ac:dyDescent="0.2">
      <c r="A38" s="2"/>
      <c r="B38" s="2" t="s">
        <v>8</v>
      </c>
      <c r="C38" s="7">
        <f>C37*$D$5</f>
        <v>1546.6825021926693</v>
      </c>
      <c r="D38" s="7">
        <f>D37*$D$5</f>
        <v>1564.3330012572189</v>
      </c>
      <c r="E38" s="7">
        <f>E37*$D$5</f>
        <v>1576.5494486905245</v>
      </c>
      <c r="F38" s="7">
        <f>F37*$D$5</f>
        <v>1594.1950910448693</v>
      </c>
      <c r="G38" s="7">
        <f>G37*$D$5</f>
        <v>1606.4163951883809</v>
      </c>
    </row>
    <row r="39" spans="1:12" x14ac:dyDescent="0.2">
      <c r="A39" s="2"/>
      <c r="B39" s="2" t="s">
        <v>9</v>
      </c>
      <c r="C39" s="7">
        <f>C37-C38</f>
        <v>26574.817537674044</v>
      </c>
      <c r="D39" s="7">
        <f>D37-D38</f>
        <v>26878.08520341949</v>
      </c>
      <c r="E39" s="7">
        <f>E37-E38</f>
        <v>27087.985982046288</v>
      </c>
      <c r="F39" s="7">
        <f>F37-F38</f>
        <v>27391.170200680026</v>
      </c>
      <c r="G39" s="7">
        <f>G37-G38</f>
        <v>27601.154426418543</v>
      </c>
    </row>
    <row r="40" spans="1:12" x14ac:dyDescent="0.2">
      <c r="A40" s="2"/>
      <c r="B40" s="2" t="s">
        <v>10</v>
      </c>
      <c r="C40" s="7">
        <f>C37*$D$6</f>
        <v>3093.3650043853386</v>
      </c>
      <c r="D40" s="7">
        <f>D37*$D$6</f>
        <v>3128.6660025144379</v>
      </c>
      <c r="E40" s="7">
        <f>E37*$D$6</f>
        <v>3153.098897381049</v>
      </c>
      <c r="F40" s="7">
        <f>F37*$D$6</f>
        <v>3188.3901820897386</v>
      </c>
      <c r="G40" s="7">
        <f>G37*$D$6</f>
        <v>3212.8327903767617</v>
      </c>
    </row>
    <row r="41" spans="1:12" x14ac:dyDescent="0.2">
      <c r="A41" s="4">
        <v>30</v>
      </c>
      <c r="B41" s="5" t="s">
        <v>7</v>
      </c>
      <c r="C41" s="6">
        <f>'Løntabel april 2016'!C41*(1+$D$4)</f>
        <v>28588.555934399999</v>
      </c>
      <c r="D41" s="6">
        <f>'Løntabel april 2016'!D41*(1+$D$4)</f>
        <v>28892.381367243939</v>
      </c>
      <c r="E41" s="6">
        <f>'Løntabel april 2016'!E41*(1+$D$4)</f>
        <v>29102.831450832964</v>
      </c>
      <c r="F41" s="6">
        <f>'Løntabel april 2016'!F41*(1+$D$4)</f>
        <v>29406.651788123847</v>
      </c>
      <c r="G41" s="6">
        <f>'Løntabel april 2016'!G41*(1+$D$4)</f>
        <v>29617.01356789095</v>
      </c>
    </row>
    <row r="42" spans="1:12" x14ac:dyDescent="0.2">
      <c r="A42" s="2"/>
      <c r="B42" s="2" t="s">
        <v>8</v>
      </c>
      <c r="C42" s="7">
        <f>C41*$D$5</f>
        <v>1572.370576392</v>
      </c>
      <c r="D42" s="7">
        <f>D41*$D$5</f>
        <v>1589.0809751984166</v>
      </c>
      <c r="E42" s="7">
        <f>E41*$D$5</f>
        <v>1600.6557297958129</v>
      </c>
      <c r="F42" s="7">
        <f>F41*$D$5</f>
        <v>1617.3658483468116</v>
      </c>
      <c r="G42" s="7">
        <f>G41*$D$5</f>
        <v>1628.9357462340022</v>
      </c>
    </row>
    <row r="43" spans="1:12" x14ac:dyDescent="0.2">
      <c r="A43" s="2"/>
      <c r="B43" s="2" t="s">
        <v>9</v>
      </c>
      <c r="C43" s="7">
        <f>C41-C42</f>
        <v>27016.185358007999</v>
      </c>
      <c r="D43" s="7">
        <f>D41-D42</f>
        <v>27303.300392045523</v>
      </c>
      <c r="E43" s="7">
        <f>E41-E42</f>
        <v>27502.175721037151</v>
      </c>
      <c r="F43" s="7">
        <f>F41-F42</f>
        <v>27789.285939777037</v>
      </c>
      <c r="G43" s="7">
        <f>G41-G42</f>
        <v>27988.077821656949</v>
      </c>
    </row>
    <row r="44" spans="1:12" x14ac:dyDescent="0.2">
      <c r="A44" s="2"/>
      <c r="B44" s="2" t="s">
        <v>10</v>
      </c>
      <c r="C44" s="7">
        <f>C41*$D$6</f>
        <v>3144.741152784</v>
      </c>
      <c r="D44" s="7">
        <f>D41*$D$6</f>
        <v>3178.1619503968332</v>
      </c>
      <c r="E44" s="7">
        <f>E41*$D$6</f>
        <v>3201.3114595916259</v>
      </c>
      <c r="F44" s="7">
        <f>F41*$D$6</f>
        <v>3234.7316966936232</v>
      </c>
      <c r="G44" s="7">
        <f>G41*$D$6</f>
        <v>3257.8714924680044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april 2016'!C46*(1+$D$4)</f>
        <v>29066.19640271422</v>
      </c>
      <c r="D46" s="6">
        <f>'Løntabel april 2016'!D46*(1+$D$4)</f>
        <v>29352.046912244543</v>
      </c>
      <c r="E46" s="6">
        <f>'Løntabel april 2016'!E46*(1+$D$4)</f>
        <v>29549.869549299114</v>
      </c>
      <c r="F46" s="6">
        <f>'Løntabel april 2016'!F46*(1+$D$4)</f>
        <v>29835.720058829433</v>
      </c>
      <c r="G46" s="6">
        <f>'Løntabel april 2016'!G46*(1+$D$4)</f>
        <v>30033.542695884</v>
      </c>
    </row>
    <row r="47" spans="1:12" x14ac:dyDescent="0.2">
      <c r="A47" s="2"/>
      <c r="B47" s="2" t="s">
        <v>8</v>
      </c>
      <c r="C47" s="7">
        <f>C46*$D$5</f>
        <v>1598.6408021492821</v>
      </c>
      <c r="D47" s="7">
        <f>D46*$D$5</f>
        <v>1614.3625801734499</v>
      </c>
      <c r="E47" s="7">
        <f>E46*$D$5</f>
        <v>1625.2428252114512</v>
      </c>
      <c r="F47" s="7">
        <f>F46*$D$5</f>
        <v>1640.9646032356188</v>
      </c>
      <c r="G47" s="7">
        <f>G46*$D$5</f>
        <v>1651.8448482736201</v>
      </c>
    </row>
    <row r="48" spans="1:12" x14ac:dyDescent="0.2">
      <c r="A48" s="2"/>
      <c r="B48" s="2" t="s">
        <v>9</v>
      </c>
      <c r="C48" s="7">
        <f>C46-C47</f>
        <v>27467.555600564938</v>
      </c>
      <c r="D48" s="7">
        <f>D46-D47</f>
        <v>27737.684332071094</v>
      </c>
      <c r="E48" s="7">
        <f>E46-E47</f>
        <v>27924.626724087662</v>
      </c>
      <c r="F48" s="7">
        <f>F46-F47</f>
        <v>28194.755455593815</v>
      </c>
      <c r="G48" s="7">
        <f>G46-G47</f>
        <v>28381.69784761038</v>
      </c>
    </row>
    <row r="49" spans="1:7" x14ac:dyDescent="0.2">
      <c r="A49" s="2"/>
      <c r="B49" s="2" t="s">
        <v>10</v>
      </c>
      <c r="C49" s="7">
        <f>C46*$D$6</f>
        <v>3197.2816042985642</v>
      </c>
      <c r="D49" s="7">
        <f>D46*$D$6</f>
        <v>3228.7251603468999</v>
      </c>
      <c r="E49" s="7">
        <f>E46*$D$6</f>
        <v>3250.4856504229024</v>
      </c>
      <c r="F49" s="7">
        <f>F46*$D$6</f>
        <v>3281.9292064712376</v>
      </c>
      <c r="G49" s="7">
        <f>G46*$D$6</f>
        <v>3303.6896965472401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april 2016'!C52*(1+$D$4)</f>
        <v>33321.403049314009</v>
      </c>
      <c r="D52" s="6">
        <f>'Løntabel april 2016'!D52*(1+$D$4)</f>
        <v>33419.144342200867</v>
      </c>
      <c r="E52" s="6">
        <f>'Løntabel april 2016'!E52*(1+$D$4)</f>
        <v>33486.766482399995</v>
      </c>
      <c r="F52" s="6">
        <f>'Løntabel april 2016'!F52*(1+$D$4)</f>
        <v>33584.515324700114</v>
      </c>
      <c r="G52" s="6">
        <f>'Løntabel april 2016'!G52*(1+$D$4)</f>
        <v>33652.244356112169</v>
      </c>
    </row>
    <row r="53" spans="1:7" x14ac:dyDescent="0.2">
      <c r="A53" s="2"/>
      <c r="B53" s="2" t="s">
        <v>8</v>
      </c>
      <c r="C53" s="7">
        <f>C52*$D$5</f>
        <v>1832.6771677122706</v>
      </c>
      <c r="D53" s="7">
        <f>D52*$D$5</f>
        <v>1838.0529388210477</v>
      </c>
      <c r="E53" s="7">
        <f>E52*$D$5</f>
        <v>1841.7721565319998</v>
      </c>
      <c r="F53" s="7">
        <f>F52*$D$5</f>
        <v>1847.1483428585063</v>
      </c>
      <c r="G53" s="7">
        <f>G52*$D$5</f>
        <v>1850.8734395861693</v>
      </c>
    </row>
    <row r="54" spans="1:7" x14ac:dyDescent="0.2">
      <c r="A54" s="2"/>
      <c r="B54" s="2" t="s">
        <v>9</v>
      </c>
      <c r="C54" s="7">
        <f>C52-C53</f>
        <v>31488.725881601738</v>
      </c>
      <c r="D54" s="7">
        <f>D52-D53</f>
        <v>31581.091403379818</v>
      </c>
      <c r="E54" s="7">
        <f>E52-E53</f>
        <v>31644.994325867996</v>
      </c>
      <c r="F54" s="7">
        <f>F52-F53</f>
        <v>31737.366981841609</v>
      </c>
      <c r="G54" s="7">
        <f>G52-G53</f>
        <v>31801.370916526001</v>
      </c>
    </row>
    <row r="55" spans="1:7" x14ac:dyDescent="0.2">
      <c r="A55" s="2"/>
      <c r="B55" s="2" t="s">
        <v>10</v>
      </c>
      <c r="C55" s="7">
        <f>C52*$D$6</f>
        <v>3665.3543354245412</v>
      </c>
      <c r="D55" s="7">
        <f>D52*$D$6</f>
        <v>3676.1058776420955</v>
      </c>
      <c r="E55" s="7">
        <f>E52*$D$6</f>
        <v>3683.5443130639997</v>
      </c>
      <c r="F55" s="7">
        <f>F52*$D$6</f>
        <v>3694.2966857170127</v>
      </c>
      <c r="G55" s="7">
        <f>G52*$D$6</f>
        <v>3701.7468791723386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K5" sqref="K5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9" max="9" width="17.85546875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8" x14ac:dyDescent="0.2">
      <c r="A1" s="3" t="s">
        <v>87</v>
      </c>
    </row>
    <row r="2" spans="1:18" x14ac:dyDescent="0.2">
      <c r="A2" s="2" t="s">
        <v>82</v>
      </c>
    </row>
    <row r="3" spans="1:18" ht="13.5" thickBot="1" x14ac:dyDescent="0.25">
      <c r="N3" t="s">
        <v>80</v>
      </c>
      <c r="Q3" s="25">
        <v>242.75</v>
      </c>
    </row>
    <row r="4" spans="1:18" ht="13.5" thickBot="1" x14ac:dyDescent="0.25">
      <c r="A4" t="s">
        <v>77</v>
      </c>
      <c r="D4" s="21">
        <v>1.2E-2</v>
      </c>
      <c r="I4" t="s">
        <v>75</v>
      </c>
      <c r="K4" s="20">
        <v>25</v>
      </c>
      <c r="N4" s="2" t="s">
        <v>81</v>
      </c>
      <c r="Q4" s="25">
        <v>246.39124999999999</v>
      </c>
    </row>
    <row r="5" spans="1:18" x14ac:dyDescent="0.2">
      <c r="A5" t="s">
        <v>78</v>
      </c>
      <c r="D5" s="21">
        <v>5.5E-2</v>
      </c>
      <c r="N5" s="2" t="s">
        <v>83</v>
      </c>
      <c r="Q5" s="25">
        <f>+Q4*(1+D4)</f>
        <v>249.34794499999998</v>
      </c>
    </row>
    <row r="6" spans="1:18" x14ac:dyDescent="0.2">
      <c r="A6" t="s">
        <v>79</v>
      </c>
      <c r="D6" s="21">
        <v>0.11</v>
      </c>
    </row>
    <row r="7" spans="1:18" x14ac:dyDescent="0.2">
      <c r="D7" s="21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11"/>
      <c r="B10" s="11"/>
      <c r="C10" s="11"/>
      <c r="D10" s="11"/>
      <c r="E10" s="11"/>
      <c r="F10" s="11"/>
      <c r="G10" s="11"/>
    </row>
    <row r="11" spans="1:18" x14ac:dyDescent="0.2">
      <c r="A11" s="2"/>
      <c r="B11" s="3" t="s">
        <v>85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januar 2017'!C12/37*$K$4))+($Q$5*((37-$K$4)/37))</f>
        <v>16316.444609083241</v>
      </c>
      <c r="D12" s="6">
        <f>(('Løntabel januar 2017'!D12/37*$K$4))+($Q$5*((37-$K$4)/37))</f>
        <v>16582.32197243243</v>
      </c>
      <c r="E12" s="6">
        <f>(('Løntabel januar 2017'!E12/37*$K$4))+($Q$5*((37-$K$4)/37))</f>
        <v>16766.402345000002</v>
      </c>
      <c r="F12" s="6">
        <f>(('Løntabel januar 2017'!F12/37*$K$4))+($Q$5*((37-$K$4)/37))</f>
        <v>17032.287297888342</v>
      </c>
      <c r="G12" s="6">
        <f>(('Løntabel januar 2017'!G12/37*$K$4))+($Q$5*((37-$K$4)/37))</f>
        <v>17216.375409073524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897.40445349957827</v>
      </c>
      <c r="D13" s="7">
        <f>D12*$D$5</f>
        <v>912.02770848378361</v>
      </c>
      <c r="E13" s="7">
        <f>E12*$D$5</f>
        <v>922.1521289750001</v>
      </c>
      <c r="F13" s="7">
        <f>F12*$D$5</f>
        <v>936.77580138385883</v>
      </c>
      <c r="G13" s="7">
        <f>G12*$D$5</f>
        <v>946.90064749904377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15419.040155583662</v>
      </c>
      <c r="D14" s="7">
        <f>D12-D13</f>
        <v>15670.294263948646</v>
      </c>
      <c r="E14" s="7">
        <f>E12-E13</f>
        <v>15844.250216025002</v>
      </c>
      <c r="F14" s="7">
        <f>F12-F13</f>
        <v>16095.511496504483</v>
      </c>
      <c r="G14" s="7">
        <f>G12-G13</f>
        <v>16269.47476157448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1794.8089069991565</v>
      </c>
      <c r="D15" s="7">
        <f>D12*$D$6</f>
        <v>1824.0554169675672</v>
      </c>
      <c r="E15" s="7">
        <f>E12*$D$6</f>
        <v>1844.3042579500002</v>
      </c>
      <c r="F15" s="7">
        <f>F12*$D$6</f>
        <v>1873.5516027677177</v>
      </c>
      <c r="G15" s="7">
        <f>G12*$D$6</f>
        <v>1893.8012949980875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86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januar 2017'!C18/37)*$K$4)+($Q$5*((37-$K$4)/37))</f>
        <v>17604.032170536215</v>
      </c>
      <c r="D18" s="6">
        <f>(('Løntabel januar 2017'!D18/37)*$K$4)+($Q$5*((37-$K$4)/37))</f>
        <v>17868.272407917859</v>
      </c>
      <c r="E18" s="6">
        <f>(('Løntabel januar 2017'!E18/37)*$K$4)+($Q$5*((37-$K$4)/37))</f>
        <v>18051.241805142916</v>
      </c>
      <c r="F18" s="6">
        <f>(('Løntabel januar 2017'!F18/37)*$K$4)+($Q$5*((37-$K$4)/37))</f>
        <v>18315.48204252456</v>
      </c>
      <c r="G18" s="6">
        <f>(('Løntabel januar 2017'!G18/37)*$K$4)+($Q$5*((37-$K$4)/37))</f>
        <v>18498.380513918917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968.22176937949177</v>
      </c>
      <c r="D19" s="7">
        <f>D18*$D$5</f>
        <v>982.75498243548225</v>
      </c>
      <c r="E19" s="7">
        <f>E18*$D$5</f>
        <v>992.81829928286038</v>
      </c>
      <c r="F19" s="7">
        <f>F18*$D$5</f>
        <v>1007.3515123388507</v>
      </c>
      <c r="G19" s="7">
        <f>G18*$D$5</f>
        <v>1017.4109282655404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16635.810401156723</v>
      </c>
      <c r="D20" s="7">
        <f>D18-D19</f>
        <v>16885.517425482376</v>
      </c>
      <c r="E20" s="7">
        <f>E18-E19</f>
        <v>17058.423505860057</v>
      </c>
      <c r="F20" s="7">
        <f>F18-F19</f>
        <v>17308.13053018571</v>
      </c>
      <c r="G20" s="7">
        <f>G18-G19</f>
        <v>17480.969585653376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1936.4435387589835</v>
      </c>
      <c r="D21" s="7">
        <f>D18*$D$6</f>
        <v>1965.5099648709645</v>
      </c>
      <c r="E21" s="7">
        <f>E18*$D$6</f>
        <v>1985.6365985657208</v>
      </c>
      <c r="F21" s="7">
        <f>F18*$D$6</f>
        <v>2014.7030246777015</v>
      </c>
      <c r="G21" s="7">
        <f>G18*$D$6</f>
        <v>2034.8218565310808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januar 2017'!C23/37)*$K$4)+($Q$5*((37-$K$4)/37))</f>
        <v>17886.462696909497</v>
      </c>
      <c r="D23" s="6">
        <f>(('Løntabel januar 2017'!D23/37)*$K$4)+($Q$5*((37-$K$4)/37))</f>
        <v>18142.431909079278</v>
      </c>
      <c r="E23" s="6">
        <f>(('Løntabel januar 2017'!E23/37)*$K$4)+($Q$5*((37-$K$4)/37))</f>
        <v>18319.621284177028</v>
      </c>
      <c r="F23" s="6">
        <f>(('Løntabel januar 2017'!F23/37)*$K$4)+($Q$5*((37-$K$4)/37))</f>
        <v>18575.724391756754</v>
      </c>
      <c r="G23" s="6">
        <f>(('Løntabel januar 2017'!G23/37)*$K$4)+($Q$5*((37-$K$4)/37))</f>
        <v>18752.906659026699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983.75544833002232</v>
      </c>
      <c r="D24" s="7">
        <f>D23*$D$5</f>
        <v>997.83375499936028</v>
      </c>
      <c r="E24" s="7">
        <f>E23*$D$5</f>
        <v>1007.5791706297366</v>
      </c>
      <c r="F24" s="7">
        <f>F23*$D$5</f>
        <v>1021.6648415466215</v>
      </c>
      <c r="G24" s="7">
        <f>G23*$D$5</f>
        <v>1031.4098662464685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16902.707248579474</v>
      </c>
      <c r="D25" s="7">
        <f>D23-D24</f>
        <v>17144.598154079918</v>
      </c>
      <c r="E25" s="7">
        <f>E23-E24</f>
        <v>17312.042113547293</v>
      </c>
      <c r="F25" s="7">
        <f>F23-F24</f>
        <v>17554.059550210131</v>
      </c>
      <c r="G25" s="7">
        <f>G23-G24</f>
        <v>17721.496792780232</v>
      </c>
      <c r="I25" s="8"/>
      <c r="L25" s="16"/>
    </row>
    <row r="26" spans="1:12" x14ac:dyDescent="0.2">
      <c r="A26" s="2"/>
      <c r="B26" s="2" t="s">
        <v>10</v>
      </c>
      <c r="C26" s="7">
        <f>C23*$D$6</f>
        <v>1967.5108966600446</v>
      </c>
      <c r="D26" s="7">
        <f>D23*$D$6</f>
        <v>1995.6675099987206</v>
      </c>
      <c r="E26" s="7">
        <f>E23*$D$6</f>
        <v>2015.1583412594732</v>
      </c>
      <c r="F26" s="7">
        <f>F23*$D$6</f>
        <v>2043.3296830932429</v>
      </c>
      <c r="G26" s="7">
        <f>G23*$D$6</f>
        <v>2062.819732492937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januar 2017'!C28/37)*$K$4)+($Q$5*((37-$K$4)/37))</f>
        <v>18175.389222344576</v>
      </c>
      <c r="D28" s="6">
        <f>(('Løntabel januar 2017'!D28/37)*$K$4)+($Q$5*((37-$K$4)/37))</f>
        <v>18422.625007532304</v>
      </c>
      <c r="E28" s="6">
        <f>(('Løntabel januar 2017'!E28/37)*$K$4)+($Q$5*((37-$K$4)/37))</f>
        <v>18593.700041756754</v>
      </c>
      <c r="F28" s="6">
        <f>(('Løntabel januar 2017'!F28/37)*$K$4)+($Q$5*((37-$K$4)/37))</f>
        <v>18840.882324850969</v>
      </c>
      <c r="G28" s="6">
        <f>(('Løntabel januar 2017'!G28/37)*$K$4)+($Q$5*((37-$K$4)/37))</f>
        <v>19011.963521726422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999.64640722895172</v>
      </c>
      <c r="D29" s="7">
        <f>D28*$D$5</f>
        <v>1013.2443754142768</v>
      </c>
      <c r="E29" s="7">
        <f>E28*$D$5</f>
        <v>1022.6535022966215</v>
      </c>
      <c r="F29" s="7">
        <f>F28*$D$5</f>
        <v>1036.2485278668032</v>
      </c>
      <c r="G29" s="7">
        <f>G28*$D$5</f>
        <v>1045.6579936949531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17175.742815115624</v>
      </c>
      <c r="D30" s="7">
        <f>D28-D29</f>
        <v>17409.380632118027</v>
      </c>
      <c r="E30" s="7">
        <f>E28-E29</f>
        <v>17571.046539460134</v>
      </c>
      <c r="F30" s="7">
        <f>F28-F29</f>
        <v>17804.633796984166</v>
      </c>
      <c r="G30" s="7">
        <f>G28-G29</f>
        <v>17966.305528031469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1999.2928144579034</v>
      </c>
      <c r="D31" s="7">
        <f>D28*$D$6</f>
        <v>2026.4887508285535</v>
      </c>
      <c r="E31" s="7">
        <f>E28*$D$6</f>
        <v>2045.3070045932429</v>
      </c>
      <c r="F31" s="7">
        <f>F28*$D$6</f>
        <v>2072.4970557336064</v>
      </c>
      <c r="G31" s="7">
        <f>G28*$D$6</f>
        <v>2091.3159873899062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januar 2017'!C33/37)*$K$4)+($Q$5*((37-$K$4)/37))</f>
        <v>18772.998761750547</v>
      </c>
      <c r="D33" s="6">
        <f>(('Løntabel januar 2017'!D33/37)*$K$4)+($Q$5*((37-$K$4)/37))</f>
        <v>19000.604845984617</v>
      </c>
      <c r="E33" s="6">
        <f>(('Løntabel januar 2017'!E33/37)*$K$4)+($Q$5*((37-$K$4)/37))</f>
        <v>19158.164520128692</v>
      </c>
      <c r="F33" s="6">
        <f>(('Løntabel januar 2017'!F33/37)*$K$4)+($Q$5*((37-$K$4)/37))</f>
        <v>19385.770604362759</v>
      </c>
      <c r="G33" s="6">
        <f>(('Løntabel januar 2017'!G33/37)*$K$4)+($Q$5*((37-$K$4)/37))</f>
        <v>19543.270613762292</v>
      </c>
      <c r="L33" t="s">
        <v>52</v>
      </c>
    </row>
    <row r="34" spans="1:12" x14ac:dyDescent="0.2">
      <c r="A34" s="2"/>
      <c r="B34" s="2" t="s">
        <v>8</v>
      </c>
      <c r="C34" s="7">
        <f>C33*$D$5</f>
        <v>1032.5149318962801</v>
      </c>
      <c r="D34" s="7">
        <f>D33*$D$5</f>
        <v>1045.0332665291539</v>
      </c>
      <c r="E34" s="7">
        <f>E33*$D$5</f>
        <v>1053.6990486070781</v>
      </c>
      <c r="F34" s="7">
        <f>F33*$D$5</f>
        <v>1066.2173832399517</v>
      </c>
      <c r="G34" s="7">
        <f>G33*$D$5</f>
        <v>1074.8798837569261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17740.483829854267</v>
      </c>
      <c r="D35" s="7">
        <f>D33-D34</f>
        <v>17955.571579455464</v>
      </c>
      <c r="E35" s="7">
        <f>E33-E34</f>
        <v>18104.465471521613</v>
      </c>
      <c r="F35" s="7">
        <f>F33-F34</f>
        <v>18319.553221122806</v>
      </c>
      <c r="G35" s="7">
        <f>G33-G34</f>
        <v>18468.390730005365</v>
      </c>
      <c r="L35" t="s">
        <v>46</v>
      </c>
    </row>
    <row r="36" spans="1:12" x14ac:dyDescent="0.2">
      <c r="A36" s="2"/>
      <c r="B36" s="2" t="s">
        <v>10</v>
      </c>
      <c r="C36" s="7">
        <f>C33*$D$6</f>
        <v>2065.0298637925603</v>
      </c>
      <c r="D36" s="7">
        <f>D33*$D$6</f>
        <v>2090.0665330583079</v>
      </c>
      <c r="E36" s="7">
        <f>E33*$D$6</f>
        <v>2107.3980972141562</v>
      </c>
      <c r="F36" s="7">
        <f>F33*$D$6</f>
        <v>2132.4347664799034</v>
      </c>
      <c r="G36" s="7">
        <f>G33*$D$6</f>
        <v>2149.7597675138522</v>
      </c>
    </row>
    <row r="37" spans="1:12" x14ac:dyDescent="0.2">
      <c r="A37" s="4">
        <v>29</v>
      </c>
      <c r="B37" s="5" t="s">
        <v>7</v>
      </c>
      <c r="C37" s="6">
        <f>(('Løntabel januar 2017'!C37/37)*$K$4)+($Q$5*((37-$K$4)/37))</f>
        <v>19081.883144234267</v>
      </c>
      <c r="D37" s="6">
        <f>(('Løntabel januar 2017'!D37/37)*$K$4)+($Q$5*((37-$K$4)/37))</f>
        <v>19298.719742078858</v>
      </c>
      <c r="E37" s="6">
        <f>(('Løntabel januar 2017'!E37/37)*$K$4)+($Q$5*((37-$K$4)/37))</f>
        <v>19448.798948876225</v>
      </c>
      <c r="F37" s="6">
        <f>(('Løntabel januar 2017'!F37/37)*$K$4)+($Q$5*((37-$K$4)/37))</f>
        <v>19665.575881976281</v>
      </c>
      <c r="G37" s="6">
        <f>(('Løntabel januar 2017'!G37/37)*$K$4)+($Q$5*((37-$K$4)/37))</f>
        <v>19815.714753518194</v>
      </c>
    </row>
    <row r="38" spans="1:12" x14ac:dyDescent="0.2">
      <c r="A38" s="2"/>
      <c r="B38" s="2" t="s">
        <v>8</v>
      </c>
      <c r="C38" s="7">
        <f>C37*$D$5</f>
        <v>1049.5035729328847</v>
      </c>
      <c r="D38" s="7">
        <f>D37*$D$5</f>
        <v>1061.4295858143371</v>
      </c>
      <c r="E38" s="7">
        <f>E37*$D$5</f>
        <v>1069.6839421881923</v>
      </c>
      <c r="F38" s="7">
        <f>F37*$D$5</f>
        <v>1081.6066735086954</v>
      </c>
      <c r="G38" s="7">
        <f>G37*$D$5</f>
        <v>1089.8643114435006</v>
      </c>
    </row>
    <row r="39" spans="1:12" x14ac:dyDescent="0.2">
      <c r="A39" s="2"/>
      <c r="B39" s="2" t="s">
        <v>9</v>
      </c>
      <c r="C39" s="7">
        <f>C37-C38</f>
        <v>18032.379571301382</v>
      </c>
      <c r="D39" s="7">
        <f>D37-D38</f>
        <v>18237.29015626452</v>
      </c>
      <c r="E39" s="7">
        <f>E37-E38</f>
        <v>18379.115006688033</v>
      </c>
      <c r="F39" s="7">
        <f>F37-F38</f>
        <v>18583.969208467584</v>
      </c>
      <c r="G39" s="7">
        <f>G37-G38</f>
        <v>18725.850442074694</v>
      </c>
    </row>
    <row r="40" spans="1:12" x14ac:dyDescent="0.2">
      <c r="A40" s="2"/>
      <c r="B40" s="2" t="s">
        <v>10</v>
      </c>
      <c r="C40" s="7">
        <f>C37*$D$6</f>
        <v>2099.0071458657694</v>
      </c>
      <c r="D40" s="7">
        <f>D37*$D$6</f>
        <v>2122.8591716286742</v>
      </c>
      <c r="E40" s="7">
        <f>E37*$D$6</f>
        <v>2139.3678843763846</v>
      </c>
      <c r="F40" s="7">
        <f>F37*$D$6</f>
        <v>2163.2133470173908</v>
      </c>
      <c r="G40" s="7">
        <f>G37*$D$6</f>
        <v>2179.7286228870012</v>
      </c>
    </row>
    <row r="41" spans="1:12" x14ac:dyDescent="0.2">
      <c r="A41" s="4">
        <v>30</v>
      </c>
      <c r="B41" s="5" t="s">
        <v>7</v>
      </c>
      <c r="C41" s="6">
        <f>(('Løntabel januar 2017'!C41/37)*$K$4)+($Q$5*((37-$K$4)/37))</f>
        <v>19397.461451351352</v>
      </c>
      <c r="D41" s="6">
        <f>(('Løntabel januar 2017'!D41/37)*$K$4)+($Q$5*((37-$K$4)/37))</f>
        <v>19602.748905975634</v>
      </c>
      <c r="E41" s="6">
        <f>(('Løntabel januar 2017'!E41/37)*$K$4)+($Q$5*((37-$K$4)/37))</f>
        <v>19744.944908400652</v>
      </c>
      <c r="F41" s="6">
        <f>(('Løntabel januar 2017'!F41/37)*$K$4)+($Q$5*((37-$K$4)/37))</f>
        <v>19950.228920083682</v>
      </c>
      <c r="G41" s="6">
        <f>(('Løntabel januar 2017'!G41/37)*$K$4)+($Q$5*((37-$K$4)/37))</f>
        <v>20092.365257764155</v>
      </c>
    </row>
    <row r="42" spans="1:12" x14ac:dyDescent="0.2">
      <c r="A42" s="2"/>
      <c r="B42" s="2" t="s">
        <v>8</v>
      </c>
      <c r="C42" s="7">
        <f>C41*$D$5</f>
        <v>1066.8603798243244</v>
      </c>
      <c r="D42" s="7">
        <f>D41*$D$5</f>
        <v>1078.1511898286599</v>
      </c>
      <c r="E42" s="7">
        <f>E41*$D$5</f>
        <v>1085.9719699620359</v>
      </c>
      <c r="F42" s="7">
        <f>F41*$D$5</f>
        <v>1097.2625906046026</v>
      </c>
      <c r="G42" s="7">
        <f>G41*$D$5</f>
        <v>1105.0800891770286</v>
      </c>
    </row>
    <row r="43" spans="1:12" x14ac:dyDescent="0.2">
      <c r="A43" s="2"/>
      <c r="B43" s="2" t="s">
        <v>9</v>
      </c>
      <c r="C43" s="7">
        <f>C41-C42</f>
        <v>18330.601071527028</v>
      </c>
      <c r="D43" s="7">
        <f>D41-D42</f>
        <v>18524.597716146975</v>
      </c>
      <c r="E43" s="7">
        <f>E41-E42</f>
        <v>18658.972938438616</v>
      </c>
      <c r="F43" s="7">
        <f>F41-F42</f>
        <v>18852.966329479081</v>
      </c>
      <c r="G43" s="7">
        <f>G41-G42</f>
        <v>18987.285168587128</v>
      </c>
    </row>
    <row r="44" spans="1:12" x14ac:dyDescent="0.2">
      <c r="A44" s="2"/>
      <c r="B44" s="2" t="s">
        <v>10</v>
      </c>
      <c r="C44" s="7">
        <f>C41*$D$6</f>
        <v>2133.7207596486487</v>
      </c>
      <c r="D44" s="7">
        <f>D41*$D$6</f>
        <v>2156.3023796573198</v>
      </c>
      <c r="E44" s="7">
        <f>E41*$D$6</f>
        <v>2171.9439399240719</v>
      </c>
      <c r="F44" s="7">
        <f>F41*$D$6</f>
        <v>2194.5251812092051</v>
      </c>
      <c r="G44" s="7">
        <f>G41*$D$6</f>
        <v>2210.1601783540573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januar 2017'!C46/37)*$K$4)+($Q$5*((37-$K$4)/37))</f>
        <v>19720.191497509608</v>
      </c>
      <c r="D46" s="6">
        <f>(('Løntabel januar 2017'!D46/37)*$K$4)+($Q$5*((37-$K$4)/37))</f>
        <v>19913.333733678744</v>
      </c>
      <c r="E46" s="6">
        <f>(('Løntabel januar 2017'!E46/37)*$K$4)+($Q$5*((37-$K$4)/37))</f>
        <v>20046.997677634536</v>
      </c>
      <c r="F46" s="6">
        <f>(('Løntabel januar 2017'!F46/37)*$K$4)+($Q$5*((37-$K$4)/37))</f>
        <v>20240.139913803669</v>
      </c>
      <c r="G46" s="6">
        <f>(('Løntabel januar 2017'!G46/37)*$K$4)+($Q$5*((37-$K$4)/37))</f>
        <v>20373.80385775946</v>
      </c>
    </row>
    <row r="47" spans="1:12" x14ac:dyDescent="0.2">
      <c r="A47" s="2"/>
      <c r="B47" s="2" t="s">
        <v>8</v>
      </c>
      <c r="C47" s="7">
        <f>C46*$D$5</f>
        <v>1084.6105323630284</v>
      </c>
      <c r="D47" s="7">
        <f>D46*$D$5</f>
        <v>1095.233355352331</v>
      </c>
      <c r="E47" s="7">
        <f>E46*$D$5</f>
        <v>1102.5848722698995</v>
      </c>
      <c r="F47" s="7">
        <f>F46*$D$5</f>
        <v>1113.2076952592017</v>
      </c>
      <c r="G47" s="7">
        <f>G46*$D$5</f>
        <v>1120.5592121767702</v>
      </c>
    </row>
    <row r="48" spans="1:12" x14ac:dyDescent="0.2">
      <c r="A48" s="2"/>
      <c r="B48" s="2" t="s">
        <v>9</v>
      </c>
      <c r="C48" s="7">
        <f>C46-C47</f>
        <v>18635.580965146579</v>
      </c>
      <c r="D48" s="7">
        <f>D46-D47</f>
        <v>18818.100378326413</v>
      </c>
      <c r="E48" s="7">
        <f>E46-E47</f>
        <v>18944.412805364635</v>
      </c>
      <c r="F48" s="7">
        <f>F46-F47</f>
        <v>19126.932218544465</v>
      </c>
      <c r="G48" s="7">
        <f>G46-G47</f>
        <v>19253.24464558269</v>
      </c>
    </row>
    <row r="49" spans="1:7" x14ac:dyDescent="0.2">
      <c r="A49" s="2"/>
      <c r="B49" s="2" t="s">
        <v>10</v>
      </c>
      <c r="C49" s="7">
        <f>C46*$D$6</f>
        <v>2169.2210647260567</v>
      </c>
      <c r="D49" s="7">
        <f>D46*$D$6</f>
        <v>2190.4667107046621</v>
      </c>
      <c r="E49" s="7">
        <f>E46*$D$6</f>
        <v>2205.169744539799</v>
      </c>
      <c r="F49" s="7">
        <f>F46*$D$6</f>
        <v>2226.4153905184035</v>
      </c>
      <c r="G49" s="7">
        <f>G46*$D$6</f>
        <v>2241.1184243535404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januar 2017'!C52/37)*$K$4)+($Q$5*((37-$K$4)/37))</f>
        <v>22595.331123590546</v>
      </c>
      <c r="D52" s="6">
        <f>(('Løntabel januar 2017'!D52/37)*$K$4)+($Q$5*((37-$K$4)/37))</f>
        <v>22661.37253770329</v>
      </c>
      <c r="E52" s="6">
        <f>(('Løntabel januar 2017'!E52/37)*$K$4)+($Q$5*((37-$K$4)/37))</f>
        <v>22707.063172972968</v>
      </c>
      <c r="F52" s="6">
        <f>(('Løntabel januar 2017'!F52/37)*$K$4)+($Q$5*((37-$K$4)/37))</f>
        <v>22773.109688040618</v>
      </c>
      <c r="G52" s="6">
        <f>(('Løntabel januar 2017'!G52/37)*$K$4)+($Q$5*((37-$K$4)/37))</f>
        <v>22818.872547102819</v>
      </c>
    </row>
    <row r="53" spans="1:7" x14ac:dyDescent="0.2">
      <c r="A53" s="2"/>
      <c r="B53" s="2" t="s">
        <v>8</v>
      </c>
      <c r="C53" s="7">
        <f>C52*$D$5</f>
        <v>1242.7432117974799</v>
      </c>
      <c r="D53" s="7">
        <f>D52*$D$5</f>
        <v>1246.3754895736809</v>
      </c>
      <c r="E53" s="7">
        <f>E52*$D$5</f>
        <v>1248.8884745135133</v>
      </c>
      <c r="F53" s="7">
        <f>F52*$D$5</f>
        <v>1252.521032842234</v>
      </c>
      <c r="G53" s="7">
        <f>G52*$D$5</f>
        <v>1255.0379900906551</v>
      </c>
    </row>
    <row r="54" spans="1:7" x14ac:dyDescent="0.2">
      <c r="A54" s="2"/>
      <c r="B54" s="2" t="s">
        <v>9</v>
      </c>
      <c r="C54" s="7">
        <f>C52-C53</f>
        <v>21352.587911793067</v>
      </c>
      <c r="D54" s="7">
        <f>D52-D53</f>
        <v>21414.997048129608</v>
      </c>
      <c r="E54" s="7">
        <f>E52-E53</f>
        <v>21458.174698459454</v>
      </c>
      <c r="F54" s="7">
        <f>F52-F53</f>
        <v>21520.588655198386</v>
      </c>
      <c r="G54" s="7">
        <f>G52-G53</f>
        <v>21563.834557012164</v>
      </c>
    </row>
    <row r="55" spans="1:7" x14ac:dyDescent="0.2">
      <c r="A55" s="2"/>
      <c r="B55" s="2" t="s">
        <v>10</v>
      </c>
      <c r="C55" s="7">
        <f>C52*$D$6</f>
        <v>2485.4864235949599</v>
      </c>
      <c r="D55" s="7">
        <f>D52*$D$6</f>
        <v>2492.7509791473617</v>
      </c>
      <c r="E55" s="7">
        <f>E52*$D$6</f>
        <v>2497.7769490270266</v>
      </c>
      <c r="F55" s="7">
        <f>F52*$D$6</f>
        <v>2505.0420656844681</v>
      </c>
      <c r="G55" s="7">
        <f>G52*$D$6</f>
        <v>2510.0759801813101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J10" sqref="J10"/>
    </sheetView>
  </sheetViews>
  <sheetFormatPr defaultRowHeight="12.75" x14ac:dyDescent="0.2"/>
  <cols>
    <col min="2" max="2" width="25" customWidth="1"/>
    <col min="3" max="3" width="11.28515625" bestFit="1" customWidth="1"/>
    <col min="4" max="7" width="10.85546875" bestFit="1" customWidth="1"/>
    <col min="12" max="12" width="14.42578125" bestFit="1" customWidth="1"/>
    <col min="13" max="13" width="9.85546875" bestFit="1" customWidth="1"/>
    <col min="14" max="14" width="12.7109375" bestFit="1" customWidth="1"/>
    <col min="15" max="15" width="16.5703125" bestFit="1" customWidth="1"/>
    <col min="16" max="16" width="18.85546875" bestFit="1" customWidth="1"/>
  </cols>
  <sheetData>
    <row r="1" spans="1:7" x14ac:dyDescent="0.2">
      <c r="A1" s="3" t="s">
        <v>88</v>
      </c>
    </row>
    <row r="2" spans="1:7" x14ac:dyDescent="0.2">
      <c r="A2" s="2" t="s">
        <v>82</v>
      </c>
    </row>
    <row r="4" spans="1:7" x14ac:dyDescent="0.2">
      <c r="A4" t="s">
        <v>77</v>
      </c>
      <c r="D4" s="21">
        <v>1.2E-2</v>
      </c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2"/>
      <c r="B11" s="3" t="s">
        <v>85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januar 2017'!C12/160.33</f>
        <v>149.86996200239003</v>
      </c>
      <c r="D12" s="6">
        <f>'Løntabel januar 2017'!D12/160.33</f>
        <v>152.32426561217486</v>
      </c>
      <c r="E12" s="6">
        <f>'Løntabel januar 2017'!E12/160.33</f>
        <v>154.0235043784694</v>
      </c>
      <c r="F12" s="6">
        <f>'Løntabel januar 2017'!F12/160.33</f>
        <v>156.47787804699524</v>
      </c>
      <c r="G12" s="6">
        <f>'Løntabel januar 2017'!G12/160.33</f>
        <v>158.17718824816825</v>
      </c>
    </row>
    <row r="13" spans="1:7" x14ac:dyDescent="0.2">
      <c r="A13" s="2"/>
      <c r="B13" t="s">
        <v>8</v>
      </c>
      <c r="C13" s="7">
        <f>C12*$D$5</f>
        <v>8.2428479101314522</v>
      </c>
      <c r="D13" s="7">
        <f>D12*$D$5</f>
        <v>8.3778346086696178</v>
      </c>
      <c r="E13" s="7">
        <f>E12*$D$5</f>
        <v>8.4712927408158176</v>
      </c>
      <c r="F13" s="7">
        <f>F12*$D$5</f>
        <v>8.6062832925847381</v>
      </c>
      <c r="G13" s="7">
        <f>G12*$D$5</f>
        <v>8.6997453536492539</v>
      </c>
    </row>
    <row r="14" spans="1:7" x14ac:dyDescent="0.2">
      <c r="A14" s="2"/>
      <c r="B14" t="s">
        <v>9</v>
      </c>
      <c r="C14" s="7">
        <f>C12-C13</f>
        <v>141.62711409225858</v>
      </c>
      <c r="D14" s="7">
        <f>D12-D13</f>
        <v>143.94643100350524</v>
      </c>
      <c r="E14" s="7">
        <f>E12-E13</f>
        <v>145.55221163765358</v>
      </c>
      <c r="F14" s="7">
        <f>F12-F13</f>
        <v>147.87159475441049</v>
      </c>
      <c r="G14" s="7">
        <f>G12-G13</f>
        <v>149.47744289451899</v>
      </c>
    </row>
    <row r="15" spans="1:7" x14ac:dyDescent="0.2">
      <c r="A15" s="2"/>
      <c r="B15" t="s">
        <v>10</v>
      </c>
      <c r="C15" s="7">
        <f>C12*$D$6</f>
        <v>16.485695820262904</v>
      </c>
      <c r="D15" s="7">
        <f>D12*$D$6</f>
        <v>16.755669217339236</v>
      </c>
      <c r="E15" s="7">
        <f>E12*$D$6</f>
        <v>16.942585481631635</v>
      </c>
      <c r="F15" s="7">
        <f>F12*$D$6</f>
        <v>17.212566585169476</v>
      </c>
      <c r="G15" s="7">
        <f>G12*$D$6</f>
        <v>17.399490707298508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86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januar 2017'!C18/160.33</f>
        <v>161.75563274991327</v>
      </c>
      <c r="D18" s="6">
        <f>'Løntabel januar 2017'!D18/160.33</f>
        <v>164.19482411350606</v>
      </c>
      <c r="E18" s="6">
        <f>'Løntabel januar 2017'!E18/160.33</f>
        <v>165.88380750958345</v>
      </c>
      <c r="F18" s="6">
        <f>'Løntabel januar 2017'!F18/160.33</f>
        <v>168.32299887317623</v>
      </c>
      <c r="G18" s="6">
        <f>'Løntabel januar 2017'!G18/160.33</f>
        <v>170.01132755566641</v>
      </c>
    </row>
    <row r="19" spans="1:16" x14ac:dyDescent="0.2">
      <c r="A19" s="2"/>
      <c r="B19" s="2" t="s">
        <v>8</v>
      </c>
      <c r="C19" s="7">
        <f>C18*$D$5</f>
        <v>8.89655980124523</v>
      </c>
      <c r="D19" s="7">
        <f>D18*$D$5</f>
        <v>9.0307153262428326</v>
      </c>
      <c r="E19" s="7">
        <f>E18*$D$5</f>
        <v>9.1236094130270899</v>
      </c>
      <c r="F19" s="7">
        <f>F18*$D$5</f>
        <v>9.2577649380246925</v>
      </c>
      <c r="G19" s="7">
        <f>G18*$D$5</f>
        <v>9.3506230155616521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152.85907294866806</v>
      </c>
      <c r="D20" s="7">
        <f>D18-D19</f>
        <v>155.16410878726322</v>
      </c>
      <c r="E20" s="7">
        <f>E18-E19</f>
        <v>156.76019809655637</v>
      </c>
      <c r="F20" s="7">
        <f>F18-F19</f>
        <v>159.06523393515153</v>
      </c>
      <c r="G20" s="7">
        <f>G18-G19</f>
        <v>160.66070454010475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17.79311960249046</v>
      </c>
      <c r="D21" s="7">
        <f>D18*$D$6</f>
        <v>18.061430652485665</v>
      </c>
      <c r="E21" s="7">
        <f>E18*$D$6</f>
        <v>18.24721882605418</v>
      </c>
      <c r="F21" s="7">
        <f>F18*$D$6</f>
        <v>18.515529876049385</v>
      </c>
      <c r="G21" s="7">
        <f>G18*$D$6</f>
        <v>18.701246031123304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januar 2017'!C23/160.33</f>
        <v>164.36273796436134</v>
      </c>
      <c r="D22" s="6">
        <f>'Løntabel januar 2017'!D23/160.33</f>
        <v>166.72557981561363</v>
      </c>
      <c r="E22" s="6">
        <f>'Løntabel januar 2017'!E23/160.33</f>
        <v>168.36120805203018</v>
      </c>
      <c r="F22" s="6">
        <f>'Løntabel januar 2017'!F23/160.33</f>
        <v>170.72528588660884</v>
      </c>
      <c r="G22" s="6">
        <f>'Løntabel januar 2017'!G23/160.33</f>
        <v>172.36084851094313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9.0399505880398738</v>
      </c>
      <c r="D23" s="7">
        <f>D22*$D$5</f>
        <v>9.1699068898587495</v>
      </c>
      <c r="E23" s="7">
        <f>E22*$D$5</f>
        <v>9.2598664428616591</v>
      </c>
      <c r="F23" s="7">
        <f>F22*$D$5</f>
        <v>9.3898907237634859</v>
      </c>
      <c r="G23" s="7">
        <f>G22*$D$5</f>
        <v>9.4798466681018727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155.32278737632146</v>
      </c>
      <c r="D24" s="7">
        <f>D22-D23</f>
        <v>157.55567292575489</v>
      </c>
      <c r="E24" s="7">
        <f>E22-E23</f>
        <v>159.10134160916851</v>
      </c>
      <c r="F24" s="7">
        <f>F22-F23</f>
        <v>161.33539516284537</v>
      </c>
      <c r="G24" s="7">
        <f>G22-G23</f>
        <v>162.88100184284124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18.079901176079748</v>
      </c>
      <c r="D25" s="7">
        <f>D22*$D$6</f>
        <v>18.339813779717499</v>
      </c>
      <c r="E25" s="7">
        <f>E22*$D$6</f>
        <v>18.519732885723318</v>
      </c>
      <c r="F25" s="7">
        <f>F22*$D$6</f>
        <v>18.779781447526972</v>
      </c>
      <c r="G25" s="7">
        <f>G22*$D$6</f>
        <v>18.959693336203745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januar 2017'!C28/160.33</f>
        <v>167.02980749373148</v>
      </c>
      <c r="D26" s="6">
        <f>'Løntabel januar 2017'!D28/160.33</f>
        <v>169.31203141987032</v>
      </c>
      <c r="E26" s="6">
        <f>'Løntabel januar 2017'!E28/160.33</f>
        <v>170.89121841327258</v>
      </c>
      <c r="F26" s="6">
        <f>'Løntabel januar 2017'!F28/160.33</f>
        <v>173.17294846366514</v>
      </c>
      <c r="G26" s="6">
        <f>'Løntabel januar 2017'!G28/160.33</f>
        <v>174.75219234425936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9.1866394121552322</v>
      </c>
      <c r="D27" s="7">
        <f>D26*$D$5</f>
        <v>9.3121617280928675</v>
      </c>
      <c r="E27" s="7">
        <f>E26*$D$5</f>
        <v>9.3990170127299919</v>
      </c>
      <c r="F27" s="7">
        <f>F26*$D$5</f>
        <v>9.5245121655015819</v>
      </c>
      <c r="G27" s="7">
        <f>G26*$D$5</f>
        <v>9.6113705789342649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157.84316808157624</v>
      </c>
      <c r="D28" s="7">
        <f>D26-D27</f>
        <v>159.99986969177746</v>
      </c>
      <c r="E28" s="7">
        <f>E26-E27</f>
        <v>161.4922014005426</v>
      </c>
      <c r="F28" s="7">
        <f>F26-F27</f>
        <v>163.64843629816355</v>
      </c>
      <c r="G28" s="7">
        <f>G26-G27</f>
        <v>165.14082176532509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18.373278824310464</v>
      </c>
      <c r="D29" s="7">
        <f>D26*$D$6</f>
        <v>18.624323456185735</v>
      </c>
      <c r="E29" s="7">
        <f>E26*$D$6</f>
        <v>18.798034025459984</v>
      </c>
      <c r="F29" s="7">
        <f>F26*$D$6</f>
        <v>19.049024331003164</v>
      </c>
      <c r="G29" s="7">
        <f>G26*$D$6</f>
        <v>19.22274115786853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januar 2017'!C33/160.33</f>
        <v>172.54631793046096</v>
      </c>
      <c r="D30" s="6">
        <f>'Løntabel januar 2017'!D33/160.33</f>
        <v>174.64734084985486</v>
      </c>
      <c r="E30" s="6">
        <f>'Løntabel januar 2017'!E33/160.33</f>
        <v>176.10176807952638</v>
      </c>
      <c r="F30" s="6">
        <f>'Løntabel januar 2017'!F33/160.33</f>
        <v>178.20279099892022</v>
      </c>
      <c r="G30" s="6">
        <f>'Løntabel januar 2017'!G33/160.33</f>
        <v>179.65666746565327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9.490047486175353</v>
      </c>
      <c r="D31" s="7">
        <f>D30*$D$5</f>
        <v>9.6056037467420179</v>
      </c>
      <c r="E31" s="7">
        <f>E30*$D$5</f>
        <v>9.6855972443739518</v>
      </c>
      <c r="F31" s="7">
        <f>F30*$D$5</f>
        <v>9.8011535049406131</v>
      </c>
      <c r="G31" s="7">
        <f>G30*$D$5</f>
        <v>9.8811167106109306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163.05627044428562</v>
      </c>
      <c r="D32" s="7">
        <f>D30-D31</f>
        <v>165.04173710311284</v>
      </c>
      <c r="E32" s="7">
        <f>E30-E31</f>
        <v>166.41617083515243</v>
      </c>
      <c r="F32" s="7">
        <f>F30-F31</f>
        <v>168.40163749397962</v>
      </c>
      <c r="G32" s="7">
        <f>G30-G31</f>
        <v>169.77555075504233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18.980094972350706</v>
      </c>
      <c r="D33" s="7">
        <f>D30*$D$6</f>
        <v>19.211207493484036</v>
      </c>
      <c r="E33" s="7">
        <f>E30*$D$6</f>
        <v>19.371194488747904</v>
      </c>
      <c r="F33" s="7">
        <f>F30*$D$6</f>
        <v>19.602307009881226</v>
      </c>
      <c r="G33" s="7">
        <f>G30*$D$6</f>
        <v>19.762233421221861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januar 2017'!C37/160.33</f>
        <v>175.39761766273756</v>
      </c>
      <c r="D34" s="6">
        <f>'Løntabel januar 2017'!D37/160.33</f>
        <v>177.39922787174396</v>
      </c>
      <c r="E34" s="6">
        <f>'Løntabel januar 2017'!E37/160.33</f>
        <v>178.78460319800917</v>
      </c>
      <c r="F34" s="6">
        <f>'Løntabel januar 2017'!F37/160.33</f>
        <v>180.78566264407718</v>
      </c>
      <c r="G34" s="6">
        <f>'Løntabel januar 2017'!G37/160.33</f>
        <v>182.17158873328088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9.6468689714505658</v>
      </c>
      <c r="D35" s="7">
        <f>D34*$D$5</f>
        <v>9.7569575329459184</v>
      </c>
      <c r="E35" s="7">
        <f>E34*$D$5</f>
        <v>9.8331531758905033</v>
      </c>
      <c r="F35" s="7">
        <f>F34*$D$5</f>
        <v>9.9432114454242448</v>
      </c>
      <c r="G35" s="7">
        <f>G34*$D$5</f>
        <v>10.019437380330448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165.75074869128699</v>
      </c>
      <c r="D36" s="7">
        <f>D34-D35</f>
        <v>167.64227033879803</v>
      </c>
      <c r="E36" s="7">
        <f>E34-E35</f>
        <v>168.95145002211865</v>
      </c>
      <c r="F36" s="7">
        <f>F34-F35</f>
        <v>170.84245119865292</v>
      </c>
      <c r="G36" s="7">
        <f>G34-G35</f>
        <v>172.15215135295043</v>
      </c>
      <c r="O36" t="s">
        <v>51</v>
      </c>
    </row>
    <row r="37" spans="1:15" x14ac:dyDescent="0.2">
      <c r="A37" s="2"/>
      <c r="B37" s="2" t="s">
        <v>10</v>
      </c>
      <c r="C37" s="7">
        <f>C34*$D$6</f>
        <v>19.293737942901132</v>
      </c>
      <c r="D37" s="7">
        <f>D34*$D$6</f>
        <v>19.513915065891837</v>
      </c>
      <c r="E37" s="7">
        <f>E34*$D$6</f>
        <v>19.666306351781007</v>
      </c>
      <c r="F37" s="7">
        <f>F34*$D$6</f>
        <v>19.88642289084849</v>
      </c>
      <c r="G37" s="7">
        <f>G34*$D$6</f>
        <v>20.038874760660896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januar 2017'!C41/160.33</f>
        <v>178.31070875319651</v>
      </c>
      <c r="D38" s="6">
        <f>'Løntabel januar 2017'!D41/160.33</f>
        <v>180.20570926990541</v>
      </c>
      <c r="E38" s="6">
        <f>'Løntabel januar 2017'!E41/160.33</f>
        <v>181.51831504292997</v>
      </c>
      <c r="F38" s="6">
        <f>'Løntabel januar 2017'!F41/160.33</f>
        <v>183.41328377798195</v>
      </c>
      <c r="G38" s="6">
        <f>'Løntabel januar 2017'!G41/160.33</f>
        <v>184.72533878806803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9.8070889814258084</v>
      </c>
      <c r="D39" s="7">
        <f>D38*$D$5</f>
        <v>9.9113140098447978</v>
      </c>
      <c r="E39" s="7">
        <f>E38*$D$5</f>
        <v>9.9835073273611492</v>
      </c>
      <c r="F39" s="7">
        <f>F38*$D$5</f>
        <v>10.087730607789007</v>
      </c>
      <c r="G39" s="7">
        <f>G38*$D$5</f>
        <v>10.159893633343742</v>
      </c>
      <c r="O39" t="s">
        <v>46</v>
      </c>
    </row>
    <row r="40" spans="1:15" x14ac:dyDescent="0.2">
      <c r="A40" s="2"/>
      <c r="B40" s="2" t="s">
        <v>9</v>
      </c>
      <c r="C40" s="7">
        <f>C38-C39</f>
        <v>168.5036197717707</v>
      </c>
      <c r="D40" s="7">
        <f>D38-D39</f>
        <v>170.29439526006061</v>
      </c>
      <c r="E40" s="7">
        <f>E38-E39</f>
        <v>171.53480771556883</v>
      </c>
      <c r="F40" s="7">
        <f>F38-F39</f>
        <v>173.32555317019293</v>
      </c>
      <c r="G40" s="7">
        <f>G38-G39</f>
        <v>174.56544515472427</v>
      </c>
    </row>
    <row r="41" spans="1:15" x14ac:dyDescent="0.2">
      <c r="A41" s="2"/>
      <c r="B41" s="2" t="s">
        <v>10</v>
      </c>
      <c r="C41" s="7">
        <f>C38*$D$6</f>
        <v>19.614177962851617</v>
      </c>
      <c r="D41" s="7">
        <f>D38*$D$6</f>
        <v>19.822628019689596</v>
      </c>
      <c r="E41" s="7">
        <f>E38*$D$6</f>
        <v>19.967014654722298</v>
      </c>
      <c r="F41" s="7">
        <f>F38*$D$6</f>
        <v>20.175461215578014</v>
      </c>
      <c r="G41" s="7">
        <f>G38*$D$6</f>
        <v>20.319787266687484</v>
      </c>
    </row>
    <row r="42" spans="1:15" x14ac:dyDescent="0.2">
      <c r="A42" s="4">
        <v>31</v>
      </c>
      <c r="B42" s="5" t="s">
        <v>7</v>
      </c>
      <c r="C42" s="6">
        <f>'Løntabel januar 2017'!C46/160.33</f>
        <v>181.28981726884686</v>
      </c>
      <c r="D42" s="6">
        <f>'Løntabel januar 2017'!D46/160.33</f>
        <v>183.07270574592741</v>
      </c>
      <c r="E42" s="6">
        <f>'Løntabel januar 2017'!E46/160.33</f>
        <v>184.30655241875576</v>
      </c>
      <c r="F42" s="6">
        <f>'Løntabel januar 2017'!F46/160.33</f>
        <v>186.08944089583628</v>
      </c>
      <c r="G42" s="6">
        <f>'Løntabel januar 2017'!G46/160.33</f>
        <v>187.32328756866463</v>
      </c>
    </row>
    <row r="43" spans="1:15" x14ac:dyDescent="0.2">
      <c r="A43" s="2"/>
      <c r="B43" s="2" t="s">
        <v>8</v>
      </c>
      <c r="C43" s="7">
        <f>C42*$D$5</f>
        <v>9.9709399497865778</v>
      </c>
      <c r="D43" s="7">
        <f>D42*$D$5</f>
        <v>10.068998816026008</v>
      </c>
      <c r="E43" s="7">
        <f>E42*$D$5</f>
        <v>10.136860383031566</v>
      </c>
      <c r="F43" s="7">
        <f>F42*$D$5</f>
        <v>10.234919249270995</v>
      </c>
      <c r="G43" s="7">
        <f>G42*$D$5</f>
        <v>10.302780816276554</v>
      </c>
    </row>
    <row r="44" spans="1:15" x14ac:dyDescent="0.2">
      <c r="A44" s="2"/>
      <c r="B44" s="2" t="s">
        <v>9</v>
      </c>
      <c r="C44" s="7">
        <f>C42-C43</f>
        <v>171.31887731906028</v>
      </c>
      <c r="D44" s="7">
        <f>D42-D43</f>
        <v>173.0037069299014</v>
      </c>
      <c r="E44" s="7">
        <f>E42-E43</f>
        <v>174.16969203572418</v>
      </c>
      <c r="F44" s="7">
        <f>F42-F43</f>
        <v>175.85452164656527</v>
      </c>
      <c r="G44" s="7">
        <f>G42-G43</f>
        <v>177.02050675238806</v>
      </c>
    </row>
    <row r="45" spans="1:15" x14ac:dyDescent="0.2">
      <c r="A45" s="2"/>
      <c r="B45" s="2" t="s">
        <v>10</v>
      </c>
      <c r="C45" s="7">
        <f>C42*$D$6</f>
        <v>19.941879899573156</v>
      </c>
      <c r="D45" s="7">
        <f>D42*$D$6</f>
        <v>20.137997632052016</v>
      </c>
      <c r="E45" s="7">
        <f>E42*$D$6</f>
        <v>20.273720766063132</v>
      </c>
      <c r="F45" s="7">
        <f>F42*$D$6</f>
        <v>20.469838498541989</v>
      </c>
      <c r="G45" s="7">
        <f>G42*$D$6</f>
        <v>20.605561632553108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januar 2017'!C52/160.33</f>
        <v>207.83011943687399</v>
      </c>
      <c r="D48" s="6">
        <f>'Løntabel januar 2017'!D52/160.33</f>
        <v>208.43974516435392</v>
      </c>
      <c r="E48" s="6">
        <f>'Løntabel januar 2017'!E52/160.33</f>
        <v>208.86151364311104</v>
      </c>
      <c r="F48" s="6">
        <f>'Løntabel januar 2017'!F52/160.33</f>
        <v>209.47118645730751</v>
      </c>
      <c r="G48" s="6">
        <f>'Løntabel januar 2017'!G52/160.33</f>
        <v>209.89362163108692</v>
      </c>
    </row>
    <row r="49" spans="1:7" x14ac:dyDescent="0.2">
      <c r="A49" s="2"/>
      <c r="B49" s="2" t="s">
        <v>8</v>
      </c>
      <c r="C49" s="7">
        <f>C48*$D$5</f>
        <v>11.43065656902807</v>
      </c>
      <c r="D49" s="7">
        <f>D48*$D$5</f>
        <v>11.464185984039466</v>
      </c>
      <c r="E49" s="7">
        <f>E48*$D$5</f>
        <v>11.487383250371106</v>
      </c>
      <c r="F49" s="7">
        <f>F48*$D$5</f>
        <v>11.520915255151913</v>
      </c>
      <c r="G49" s="7">
        <f>G48*$D$5</f>
        <v>11.544149189709781</v>
      </c>
    </row>
    <row r="50" spans="1:7" x14ac:dyDescent="0.2">
      <c r="A50" s="2"/>
      <c r="B50" s="2" t="s">
        <v>9</v>
      </c>
      <c r="C50" s="7">
        <f>C48-C49</f>
        <v>196.39946286784593</v>
      </c>
      <c r="D50" s="7">
        <f>D48-D49</f>
        <v>196.97555918031446</v>
      </c>
      <c r="E50" s="7">
        <f>E48-E49</f>
        <v>197.37413039273994</v>
      </c>
      <c r="F50" s="7">
        <f>F48-F49</f>
        <v>197.95027120215559</v>
      </c>
      <c r="G50" s="7">
        <f>G48-G49</f>
        <v>198.34947244137715</v>
      </c>
    </row>
    <row r="51" spans="1:7" x14ac:dyDescent="0.2">
      <c r="A51" s="2"/>
      <c r="B51" s="2" t="s">
        <v>10</v>
      </c>
      <c r="C51" s="7">
        <f>C48*$D$6</f>
        <v>22.86131313805614</v>
      </c>
      <c r="D51" s="7">
        <f>D48*$D$6</f>
        <v>22.928371968078931</v>
      </c>
      <c r="E51" s="7">
        <f>E48*$D$6</f>
        <v>22.974766500742213</v>
      </c>
      <c r="F51" s="7">
        <f>F48*$D$6</f>
        <v>23.041830510303825</v>
      </c>
      <c r="G51" s="7">
        <f>G48*$D$6</f>
        <v>23.088298379419562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13" sqref="C1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4" workbookViewId="0">
      <selection activeCell="H55" sqref="H55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8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68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27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11"/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6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  <vt:lpstr>Løntabel januar 2017</vt:lpstr>
      <vt:lpstr>Deltid januar 2017</vt:lpstr>
      <vt:lpstr>Timelønnede januar 2017</vt:lpstr>
    </vt:vector>
  </TitlesOfParts>
  <Company>Lægeforeningen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2016-11-24T10:50:02Z</cp:lastPrinted>
  <dcterms:created xsi:type="dcterms:W3CDTF">2011-05-31T12:32:57Z</dcterms:created>
  <dcterms:modified xsi:type="dcterms:W3CDTF">2017-01-03T09:23:56Z</dcterms:modified>
</cp:coreProperties>
</file>